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894" activeTab="1"/>
  </bookViews>
  <sheets>
    <sheet name="İL İCMAL 2006" sheetId="1" r:id="rId1"/>
    <sheet name="2006 İZL. ALT DAĞ.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1" hidden="1">'2006 İZL. ALT DAĞ.'!$A$5:$Y$5</definedName>
    <definedName name="ağrı" localSheetId="1">'[8]PROGRAM'!$F$69</definedName>
    <definedName name="ağrı">'[3]PROGRAM'!$F$69</definedName>
    <definedName name="ARTVİN" localSheetId="1">'[8]PROGRAM'!$F$102</definedName>
    <definedName name="ARTVİN">'[3]PROGRAM'!$F$102</definedName>
    <definedName name="BİN" localSheetId="1">'[6]2006 ÖDENEK'!$A$1</definedName>
    <definedName name="BİN">'[1]2006 ÖDENEK'!$A$1</definedName>
    <definedName name="bitlis" localSheetId="1">'[8]PROGRAM'!$F$134</definedName>
    <definedName name="bitlis">'[3]PROGRAM'!$F$134</definedName>
    <definedName name="DEVAM" localSheetId="1">'[6]YENİ İŞLER'!$X$3</definedName>
    <definedName name="DEVAM">'[1]YENİ İŞLER'!$X$3</definedName>
    <definedName name="DİYARBAKIR" localSheetId="1">'[8]PROGRAM'!$F$197</definedName>
    <definedName name="DİYARBAKIR">'[3]PROGRAM'!$F$197</definedName>
    <definedName name="EDİRNE" localSheetId="1">'[8]PROGRAM'!$F$228</definedName>
    <definedName name="EDİRNE">'[3]PROGRAM'!$F$228</definedName>
    <definedName name="ERZİNCAN" localSheetId="1">'[8]PROGRAM'!$F$266</definedName>
    <definedName name="ERZİNCAN">'[3]PROGRAM'!$F$266</definedName>
    <definedName name="EŞEK" localSheetId="1">#REF!</definedName>
    <definedName name="EŞEK">#REF!</definedName>
    <definedName name="HAKKARİ" localSheetId="1">'[8]PROGRAM'!$F$308</definedName>
    <definedName name="HAKKARİ">'[3]PROGRAM'!$F$308</definedName>
    <definedName name="İÇ" localSheetId="1">'[6]2005 ÖDENEK'!$D$8</definedName>
    <definedName name="İÇ">'[1]2005 ÖDENEK'!$D$8</definedName>
    <definedName name="İÇME" localSheetId="1">'[6]YENİ İŞLER'!$Q$3</definedName>
    <definedName name="İÇME">'[1]YENİ İŞLER'!$Q$3</definedName>
    <definedName name="iiki" localSheetId="1">#REF!</definedName>
    <definedName name="iiki">#REF!</definedName>
    <definedName name="iki" localSheetId="1">#REF!</definedName>
    <definedName name="iki">#REF!</definedName>
    <definedName name="KANAL" localSheetId="1">'[6]YENİ İŞLER'!$S$3</definedName>
    <definedName name="KANAL">'[1]YENİ İŞLER'!$S$3</definedName>
    <definedName name="KARAMAN" localSheetId="1">'[8]PROGRAM'!$F$344</definedName>
    <definedName name="KARAMAN">'[3]PROGRAM'!$F$344</definedName>
    <definedName name="KARS" localSheetId="1">'[8]PROGRAM'!$F$373</definedName>
    <definedName name="KARS">'[3]PROGRAM'!$F$373</definedName>
    <definedName name="MARDİN" localSheetId="1">'[9]PROGRAM ÇIKTI (2)'!$F$418</definedName>
    <definedName name="MARDİN">'[4]PROGRAM ÇIKTI (2)'!$F$418</definedName>
    <definedName name="muğla" localSheetId="1">'[8]PROGRAM'!$F$266</definedName>
    <definedName name="muğla">'[3]PROGRAM'!$F$266</definedName>
    <definedName name="ORDU" localSheetId="1">'[8]PROGRAM'!$F$428</definedName>
    <definedName name="ORDU">'[3]PROGRAM'!$F$428</definedName>
    <definedName name="ORTAK" localSheetId="1">'[6]YENİ İŞLER'!$Y$3</definedName>
    <definedName name="ORTAK">'[1]YENİ İŞLER'!$Y$3</definedName>
    <definedName name="ÖDENEK" localSheetId="1">#REF!</definedName>
    <definedName name="ÖDENEK">#REF!</definedName>
    <definedName name="PARA" localSheetId="1">'[10]KÖYDES 2. ETAP PROGRAMI'!$AN$6</definedName>
    <definedName name="PARA">'[5]KÖYDES 2. ETAP PROGRAMI'!$AN$6</definedName>
    <definedName name="PUAN" localSheetId="1">#REF!</definedName>
    <definedName name="PUAN">#REF!</definedName>
    <definedName name="RİZE" localSheetId="1">'[8]PROGRAM'!$F$461</definedName>
    <definedName name="RİZE">'[3]PROGRAM'!$F$461</definedName>
    <definedName name="SİİRT" localSheetId="1">#REF!</definedName>
    <definedName name="SİİRT">#REF!</definedName>
    <definedName name="SULAMA" localSheetId="1">'[6]YENİ İŞLER'!$R$3</definedName>
    <definedName name="SULAMA">'[1]YENİ İŞLER'!$R$3</definedName>
    <definedName name="ŞIRNAK" localSheetId="1">'[8]PROGRAM'!$F$499</definedName>
    <definedName name="ŞIRNAK">'[3]PROGRAM'!$F$499</definedName>
    <definedName name="TOP" localSheetId="1">'[8]DAĞITIM'!$U$19</definedName>
    <definedName name="TOP">'[3]DAĞITIM'!$U$19</definedName>
    <definedName name="topl" localSheetId="1">#REF!</definedName>
    <definedName name="topl">#REF!</definedName>
    <definedName name="topl." localSheetId="1">#REF!</definedName>
    <definedName name="topl.">#REF!</definedName>
    <definedName name="topla" localSheetId="1">#REF!</definedName>
    <definedName name="topla">#REF!</definedName>
    <definedName name="TOPLAM" localSheetId="1">'[10]KÖYDES 2. ETAP PROGRAMI'!$AC$31</definedName>
    <definedName name="TOPLAM">'[5]KÖYDES 2. ETAP PROGRAMI'!$AC$31</definedName>
    <definedName name="YL" localSheetId="1">'[6]2005 ÖDENEK'!$C$8</definedName>
    <definedName name="YL">'[1]2005 ÖDENEK'!$C$8</definedName>
    <definedName name="YOL" localSheetId="1">'[6]YENİ İŞLER'!$P$3</definedName>
    <definedName name="YOL">'[1]YENİ İŞLER'!$P$3</definedName>
  </definedNames>
  <calcPr fullCalcOnLoad="1"/>
</workbook>
</file>

<file path=xl/sharedStrings.xml><?xml version="1.0" encoding="utf-8"?>
<sst xmlns="http://schemas.openxmlformats.org/spreadsheetml/2006/main" count="1082" uniqueCount="236">
  <si>
    <t>EK</t>
  </si>
  <si>
    <t>GENEL
TOPLAM</t>
  </si>
  <si>
    <t>PARKE (m2)</t>
  </si>
  <si>
    <t>ONARIM (Km)</t>
  </si>
  <si>
    <t>KÖYDES PROJESİ 2006 YILI İZLEME TABLOSU</t>
  </si>
  <si>
    <t>PROJE</t>
  </si>
  <si>
    <t>NİTELİĞİ</t>
  </si>
  <si>
    <t>TUTARI</t>
  </si>
  <si>
    <t>HAM YOL</t>
  </si>
  <si>
    <t>1. KAT ASFALT</t>
  </si>
  <si>
    <t>2. KAT ASFALT</t>
  </si>
  <si>
    <t>SANAT YAPISI</t>
  </si>
  <si>
    <t>GERÇEKLEŞME YÜZDESİ</t>
  </si>
  <si>
    <t>ADI</t>
  </si>
  <si>
    <t>YERİ (KÖY/ÜNİTE)</t>
  </si>
  <si>
    <t>YENİ 
TESİS</t>
  </si>
  <si>
    <t>TES. 
GELİŞ</t>
  </si>
  <si>
    <t>Km</t>
  </si>
  <si>
    <t>Ad</t>
  </si>
  <si>
    <t>FİZİKİ</t>
  </si>
  <si>
    <t>MADDİ</t>
  </si>
  <si>
    <t>BİTTİ</t>
  </si>
  <si>
    <t>%70 DEN FAZLA</t>
  </si>
  <si>
    <t>DEV. ED.</t>
  </si>
  <si>
    <t>İHL.  AŞM.</t>
  </si>
  <si>
    <t>BAŞLANAMADI</t>
  </si>
  <si>
    <t>AÇIKLAMALAR</t>
  </si>
  <si>
    <t>ONARIM</t>
  </si>
  <si>
    <t>İLİ</t>
  </si>
  <si>
    <t>SEKTÖRÜ</t>
  </si>
  <si>
    <t>İŞLERİN DURUMU</t>
  </si>
  <si>
    <t>İÇME SUYU</t>
  </si>
  <si>
    <t>YOL</t>
  </si>
  <si>
    <t>TOPLAM</t>
  </si>
  <si>
    <t>BİTEN</t>
  </si>
  <si>
    <t>% 70 İ VE ÜZERİ TAMAMLANAN</t>
  </si>
  <si>
    <t>DEVAM EDEN</t>
  </si>
  <si>
    <t>İHALE AŞAMASINDA OLAN</t>
  </si>
  <si>
    <t>BAŞLAMAYAN</t>
  </si>
  <si>
    <t>KÖY YOLLARI İŞLERİN DURUMU</t>
  </si>
  <si>
    <t>İŞLERİN NİTELİĞİ</t>
  </si>
  <si>
    <t>SENE BAŞINDA
PLANLANAN</t>
  </si>
  <si>
    <t>HAM YOL (Km)</t>
  </si>
  <si>
    <t>TESVİYE (Km)</t>
  </si>
  <si>
    <t>STABİLİZE (Km)</t>
  </si>
  <si>
    <t>1.KAT ASFALT (Km)</t>
  </si>
  <si>
    <t>2. KAT ASFALT (Km)</t>
  </si>
  <si>
    <t>BETON YOL (Km)</t>
  </si>
  <si>
    <t>KÖPRÜ (Adet)</t>
  </si>
  <si>
    <t>MENFEZ (Adet)</t>
  </si>
  <si>
    <t>BÜZ (Adet)</t>
  </si>
  <si>
    <t>SENE BAŞINDA PLANLANAN</t>
  </si>
  <si>
    <t>KÖYDES 2006 YILI KAPSAMINDA PLANLANAN İŞLERİN DURUMU</t>
  </si>
  <si>
    <t>KANALİZASYON</t>
  </si>
  <si>
    <t>SULAMA</t>
  </si>
  <si>
    <t>TESVİYE</t>
  </si>
  <si>
    <t>STABİLİZE</t>
  </si>
  <si>
    <t>BETON YOL</t>
  </si>
  <si>
    <t>NÜFUS</t>
  </si>
  <si>
    <t>İLÇESİ</t>
  </si>
  <si>
    <t>TAŞ DUVAR (m3)</t>
  </si>
  <si>
    <t>Merkez</t>
  </si>
  <si>
    <t>İLİ: SİİRT</t>
  </si>
  <si>
    <t>SİİRT</t>
  </si>
  <si>
    <t>Bitti.</t>
  </si>
  <si>
    <t>S.Turan TANIK</t>
  </si>
  <si>
    <t>Köydes Koord.</t>
  </si>
  <si>
    <t>Tarafımdan Kayıtlardan Çıkarılmıştır.</t>
  </si>
  <si>
    <t>TETKİK EDEN</t>
  </si>
  <si>
    <t>Mehmet YÜZÜGÜLEN</t>
  </si>
  <si>
    <t>Yol ve Ulaşım Müdürü</t>
  </si>
  <si>
    <t>O    N    A    Y</t>
  </si>
  <si>
    <t>…../06/2008</t>
  </si>
  <si>
    <t>Hamdi ÜNCÜ</t>
  </si>
  <si>
    <t>Siirt Vali V.</t>
  </si>
  <si>
    <t>UYGUN GÖRÜŞLE ARZ EDERİM</t>
  </si>
  <si>
    <t>Mahmut KURTULUŞ</t>
  </si>
  <si>
    <t>Genel Sekreter</t>
  </si>
  <si>
    <t>Yol</t>
  </si>
  <si>
    <t>Bakırt Yol Ayrımından Pınarova</t>
  </si>
  <si>
    <t>Köy</t>
  </si>
  <si>
    <t>Sağırsu Ky. İlt. -Çölköy-Ekmekçiler</t>
  </si>
  <si>
    <t>Pınarca Ky. İlt. Beşyol</t>
  </si>
  <si>
    <t>Meşelidere-Eğlence  TCK Yolu</t>
  </si>
  <si>
    <t>Eruh TCK. Bostancık Çiçekli</t>
  </si>
  <si>
    <t>Köprübaşı Köyü-Siirt Kurtalan TCK</t>
  </si>
  <si>
    <t>Tuzkuyusu Dokuzçavuş Ky. İlt.</t>
  </si>
  <si>
    <t>Doluharman Ky. İlt.-İnkapı</t>
  </si>
  <si>
    <t>Doluharman</t>
  </si>
  <si>
    <t>Sanat Yapısı</t>
  </si>
  <si>
    <t>Köprübaşı Köyü Söğüt Mz. (Köprü 15,70)</t>
  </si>
  <si>
    <t>Sanat Yapıları Alımı</t>
  </si>
  <si>
    <t>Aydınlar</t>
  </si>
  <si>
    <t>Kılbasan Kılkaçan Pervari TCK</t>
  </si>
  <si>
    <t>Dereyamaç</t>
  </si>
  <si>
    <t>Baykan</t>
  </si>
  <si>
    <t>Ziyaret Bld. İlt. Gündoğdu Dilektepe Dokuzçavuş</t>
  </si>
  <si>
    <t>Çelikli Krk. Atabağı Beld.</t>
  </si>
  <si>
    <t xml:space="preserve">Çelikli Krk. Sarısalkım </t>
  </si>
  <si>
    <t xml:space="preserve">Ziyaret Batman TCK Tütenocak Çelikli Krk. </t>
  </si>
  <si>
    <t>Çamtaşı Günbuldu Baykan Bitlis TCK</t>
  </si>
  <si>
    <t>Baykan Bitlis TCK Yarımca Kasımlı</t>
  </si>
  <si>
    <t>Eruh</t>
  </si>
  <si>
    <t>Eruh TCK. Payamlı-Kılıçkaya</t>
  </si>
  <si>
    <t>Eruh TCK.Yediyaprak-Budamış-Akdiken</t>
  </si>
  <si>
    <t>Eruh TCK.-Kavakgölü-Ufaca-Oymakılıç</t>
  </si>
  <si>
    <t>Sağırsu Ky İlt. -Bayramlı Ky. İlt.</t>
  </si>
  <si>
    <t>Dikboğaz Ky İlt.-Gönülaldı</t>
  </si>
  <si>
    <t>Gedikaşar-Eruh TCK Arası</t>
  </si>
  <si>
    <t xml:space="preserve">Tabur Yol Ayrımından Bayırdüzü </t>
  </si>
  <si>
    <t>Dağdüşü Ky . İlt-Dönerdöver</t>
  </si>
  <si>
    <t>Kekliktepe Ky İlt.-Direkli- Karabıyık</t>
  </si>
  <si>
    <t>Ünite</t>
  </si>
  <si>
    <t>Ormanardı Ky İlt. - Kavaközü-Kemerli</t>
  </si>
  <si>
    <t>Eruh TCK -Dalkorur-Ortaklı</t>
  </si>
  <si>
    <t>Eruh Şırnak TCK-Görendoruk</t>
  </si>
  <si>
    <t>Erenkaya Ky İlt. Özlüpelit Dağdüşü Dikboğaz Siirt Eruh TCK</t>
  </si>
  <si>
    <t>Bağgöze Ky İlt. Erenkaya</t>
  </si>
  <si>
    <t>Savaş (Köprü)</t>
  </si>
  <si>
    <t>Kurtalan</t>
  </si>
  <si>
    <t>Kayabağlar Bld. İlt. -Aydıncık</t>
  </si>
  <si>
    <t xml:space="preserve">Beykent Kargılı Yol Ayrımından Yeşilkonak Kayalısu Yol Ayrımına </t>
  </si>
  <si>
    <t>Bağlıca TCK Yeşilkonak Üçpınar Kayalısu Tulumtaş Çukurlu Nasrettin Hoca Köprüsü</t>
  </si>
  <si>
    <t xml:space="preserve">Kurtalan Batman TCK Bozhöyük </t>
  </si>
  <si>
    <t>Çelikli Kapıkaya Köy Yolundan Beşler Yellice</t>
  </si>
  <si>
    <t>Bozhöyük Gözpınar Bahçeli Saipbeyli Azıklı Kaynaklı Kurt. Batman TCK</t>
  </si>
  <si>
    <t>Kayabağlar Bld. İlt. Bölüktepe Atabağı Bld İlt.</t>
  </si>
  <si>
    <t>Kurtalan Batman TCK Toytepe</t>
  </si>
  <si>
    <t>Kurtalan Batman TCK İncirlik Hündük</t>
  </si>
  <si>
    <t>Kurtalan Batman TCK Oyacık</t>
  </si>
  <si>
    <t>Kurtalan İlç. İlt.Beykent</t>
  </si>
  <si>
    <t>Kayabağlar Bld. İlt.  Karabağ</t>
  </si>
  <si>
    <t>Pervari</t>
  </si>
  <si>
    <t>YağcılarKy İlt-Çavuşlu</t>
  </si>
  <si>
    <t>Tosuntarla Palamutlu</t>
  </si>
  <si>
    <t>Ekindüzü Tuzcular Yeniaydın İğneli Krk.</t>
  </si>
  <si>
    <t>Şirvan</t>
  </si>
  <si>
    <t>Nallıkaya  Ky İlt-Tüylüce Mezrası</t>
  </si>
  <si>
    <t>Doğruca Ky İlt. -Yayladağ</t>
  </si>
  <si>
    <t>Özpınar Karakolundan-Yolkaya</t>
  </si>
  <si>
    <t>Cevizlik Yol Ayırımından-Gözlüce Ormanlı</t>
  </si>
  <si>
    <t>Maden Köy-Otluk</t>
  </si>
  <si>
    <t>Hürmüz Yol Ayrımından -Akgeçit</t>
  </si>
  <si>
    <t>Pirinçli Kapılı Yolbaşı Yedikapı Yağcılar</t>
  </si>
  <si>
    <t>Siirt Pervari TCK Pirinçli</t>
  </si>
  <si>
    <t xml:space="preserve">Şirvan İlç. İlt. Maden </t>
  </si>
  <si>
    <t>Suluyazı-Özyurt</t>
  </si>
  <si>
    <t>Meşecik-Akyokuş</t>
  </si>
  <si>
    <t>Doğruca</t>
  </si>
  <si>
    <t>Kesmetaş Mezrası</t>
  </si>
  <si>
    <t>Sağırsu Ky. İlt. -Çölköy-Ekmekçiler İkmal</t>
  </si>
  <si>
    <t>Meşelidere-Eğlence  TCK Yolu İkmal</t>
  </si>
  <si>
    <t>Akdoğmuş</t>
  </si>
  <si>
    <t>Çağbaşı</t>
  </si>
  <si>
    <t>Konaklı</t>
  </si>
  <si>
    <t>Yokuşbağlar</t>
  </si>
  <si>
    <t>Doluharman İkmal</t>
  </si>
  <si>
    <t>Kışlacık-Sütlüce köy yolu Güzergahı</t>
  </si>
  <si>
    <t>Sarıtepe-Taraklı Köy yolu güzergahı</t>
  </si>
  <si>
    <t>Eruh TCK Eğlence Köy yolu Güzergahı</t>
  </si>
  <si>
    <t>Aynsunç</t>
  </si>
  <si>
    <t>Kılbasan Kılkaçan Pervari TCK İkmal</t>
  </si>
  <si>
    <t>Dereyamaç İkmal</t>
  </si>
  <si>
    <t>Ayramlı</t>
  </si>
  <si>
    <t>Çukurca</t>
  </si>
  <si>
    <t>Bitlis TCK Obalı Adakale Çelikli Karakolu Sarısalkım İkmal</t>
  </si>
  <si>
    <t>Çelikli Krk. Sarısalkım İkmal</t>
  </si>
  <si>
    <t xml:space="preserve">Ziyaret Batman TCK Tütenocak Çelikli Krk. İkmal </t>
  </si>
  <si>
    <t xml:space="preserve">Baykan Bitlis TCK Yarımca Kasımlı İkmal </t>
  </si>
  <si>
    <t>Adakkale - Toptepe Mz.</t>
  </si>
  <si>
    <t>Çaykaya - Göreşan Mz.</t>
  </si>
  <si>
    <t>Demirışık - Yarımca</t>
  </si>
  <si>
    <t>Engin (Mezarlık Yolu)</t>
  </si>
  <si>
    <t>Günbuldu - Karşıyaka Mahallesi</t>
  </si>
  <si>
    <t>Karakaya</t>
  </si>
  <si>
    <t>Obalı - Akdiken Mz.</t>
  </si>
  <si>
    <t>Obalı - Köklü Mz.</t>
  </si>
  <si>
    <t>Çelikli</t>
  </si>
  <si>
    <t>Gümüşkaş Köy yolu</t>
  </si>
  <si>
    <t>Günbuldu - Derince Mz.</t>
  </si>
  <si>
    <t>Günbuldu -İdris Mahallesi</t>
  </si>
  <si>
    <t>Obalı - Akbudak Mz.</t>
  </si>
  <si>
    <t xml:space="preserve">Eruh TCK. Payamlı-Kılıçkaya İkmal </t>
  </si>
  <si>
    <t xml:space="preserve">Eruh TCK.Yediyaprak-Budamış-Akdiken İkmal </t>
  </si>
  <si>
    <t xml:space="preserve">Eruh TCK.-Kavakgölü-Ufaca-Oymakılıç İkmal </t>
  </si>
  <si>
    <t xml:space="preserve">Sağırsu Ky İlt. -Bayramlı Ky. İlt.İkmal </t>
  </si>
  <si>
    <t>Dikboğaz Ky İlt.-Gönülaldı İkmal</t>
  </si>
  <si>
    <t xml:space="preserve">Gedikaşar-Eruh TCK Arası İkmal </t>
  </si>
  <si>
    <t xml:space="preserve">Tabur Yol Ayrımından Bayırdüzü İkmal </t>
  </si>
  <si>
    <t xml:space="preserve">Dağdüşü Ky . İlt-Dönerdöver İkmal </t>
  </si>
  <si>
    <t xml:space="preserve">Kekliktepe Ky İlt.-Direkli- Karabıyık İkmal </t>
  </si>
  <si>
    <t xml:space="preserve">Ormanardı Ky İlt. - Kavaközü-Kemerli İkmal </t>
  </si>
  <si>
    <t xml:space="preserve">Eruh TCK -Dalkorur-Ortaklı İkmal </t>
  </si>
  <si>
    <t xml:space="preserve">Eruh Şırnak TCK-Görendoruk İkmal </t>
  </si>
  <si>
    <t xml:space="preserve">Erenkaya Ky İlt. Özlüpelit Dağdüşü Dikboğaz Siirt Eruh TCK İkmal </t>
  </si>
  <si>
    <t>Köprü</t>
  </si>
  <si>
    <t>Eruh Bayramlı Köprü Dolgusu</t>
  </si>
  <si>
    <t xml:space="preserve">Kayabağlar Bld. İlt. -Aydıncık İkmal </t>
  </si>
  <si>
    <t xml:space="preserve">Beykent Kargılı Yol Ayrımından Yeşilkonak Kayalısu Yol Ayrımına Kadar İkmal </t>
  </si>
  <si>
    <t>Aş.Dibekli</t>
  </si>
  <si>
    <t>Aynhamo</t>
  </si>
  <si>
    <t>İğdeli</t>
  </si>
  <si>
    <t>Tütün Çay Yapılar Köprü Dolgusu</t>
  </si>
  <si>
    <t xml:space="preserve">Bağlıca TCK Yeşilkonak Üçpınar Kayalısu Tulumtaş Çukurlu Nasrettin Hoca Köprüsü İkmal </t>
  </si>
  <si>
    <t>Saipbeyli Köyyolundan Yuvalı Kapıkaya Aksöğüt Atabağı Yol Ayrımı</t>
  </si>
  <si>
    <t>Batman TCK Erdurağı</t>
  </si>
  <si>
    <t xml:space="preserve">Çelikli Kapıkaya Köy Yolundan Beşler Yellice İkmal </t>
  </si>
  <si>
    <t xml:space="preserve">Bozhöyük Gözpınar Bahçeli Saipbeyli Azıklı Kaynaklı Kurt. Batman TCK İkmal </t>
  </si>
  <si>
    <t>Kayabağlar Bld. İlt. Bölüktepe Atabağı Bld İlt. İkmal</t>
  </si>
  <si>
    <t xml:space="preserve">Kurtalan Batman TCK Toytepe İkmal </t>
  </si>
  <si>
    <t>Kurtalan Batman TCK İncirlik Hündük İkmal</t>
  </si>
  <si>
    <t>Kurtalan Batman TCK Oyacık İkmal</t>
  </si>
  <si>
    <t>Kurtalan İlç. İlt.Beykent İkmal</t>
  </si>
  <si>
    <t>Kayabağlar Bld. İlt. Karabağ İkmal</t>
  </si>
  <si>
    <t>Gölköy</t>
  </si>
  <si>
    <t>Köprüçay Krk.Yolu</t>
  </si>
  <si>
    <t>YağcılarKy İlt-Çavuşlu İkmal</t>
  </si>
  <si>
    <t>Ekindüzü Tuzcular Yeniaydın İğneli Krk. İkmal</t>
  </si>
  <si>
    <t>Doğanköy</t>
  </si>
  <si>
    <t>Doğanca Okçular</t>
  </si>
  <si>
    <t>Sığırlı Bilgili</t>
  </si>
  <si>
    <t>Doğan Karamık Mz.Şırnak Bağlantısı</t>
  </si>
  <si>
    <t>Çınarlı</t>
  </si>
  <si>
    <t>Kasımlı Sivrikavak</t>
  </si>
  <si>
    <t>İkizler Nergizi</t>
  </si>
  <si>
    <t>Siirt TCK Kasımlı Arası</t>
  </si>
  <si>
    <t>Damlı</t>
  </si>
  <si>
    <t>Nallıkaya  Ky İlt-Tüylüce Mezrası İkmal</t>
  </si>
  <si>
    <t>Doğruca Ky İlt. -Yayladağ İkmal</t>
  </si>
  <si>
    <t>Özpınar Karakolundan-Yolkaya İkmal</t>
  </si>
  <si>
    <t>Cevizlik Yol Ayırımından-Gözlüce Ormanlı İkmal</t>
  </si>
  <si>
    <t>Maden Köy-Otluk İkmal</t>
  </si>
  <si>
    <t>Pirinçli Kapılı Yolbaşı Yedikapı Yağcılar İkmal</t>
  </si>
  <si>
    <t>Boylu- Şirvan İlç.İlt.</t>
  </si>
  <si>
    <t>Siirt Pervari TCK Pirinçli İkmal</t>
  </si>
  <si>
    <t>Şirvan İlç. İlt. Maden  İkmal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</si>
</sst>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_-;\-* #,##0.00_-;_-* &quot;-&quot;??_-;_-@_-"/>
    <numFmt numFmtId="165" formatCode="#,##0.000"/>
    <numFmt numFmtId="166" formatCode="_-* #,##0_T_L_-;\-* #,##0_T_L_-;_-* &quot;-&quot;_T_L_-;_-@_-"/>
    <numFmt numFmtId="167" formatCode="_-* #,##0.00_T_L_-;\-* #,##0.00_T_L_-;_-* &quot;-&quot;??_T_L_-;_-@_-"/>
    <numFmt numFmtId="168" formatCode="0.0000"/>
    <numFmt numFmtId="169" formatCode="#,##0.0"/>
    <numFmt numFmtId="170" formatCode="0.000"/>
    <numFmt numFmtId="171" formatCode="0.000000"/>
    <numFmt numFmtId="172" formatCode="#,##0.00000"/>
    <numFmt numFmtId="173" formatCode="0.0000000000"/>
    <numFmt numFmtId="174" formatCode="00000"/>
    <numFmt numFmtId="175" formatCode="###\ ###\ ###\ ###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\ _T_L;[Red]#,##0\ _T_L"/>
    <numFmt numFmtId="180" formatCode="#,##0;[Red]#,##0"/>
    <numFmt numFmtId="181" formatCode="#,##0_T_L"/>
    <numFmt numFmtId="182" formatCode="#,##0.00_ ;[Red]\-#,##0.00\ "/>
    <numFmt numFmtId="183" formatCode="#,##0.00;[Red]#,##0.00"/>
    <numFmt numFmtId="184" formatCode="_-* #,##0.0_-;\-* #,##0.0_-;_-* &quot;-&quot;??_-;_-@_-"/>
    <numFmt numFmtId="185" formatCode="_-* #,##0_-;\-* #,##0_-;_-* &quot;-&quot;??_-;_-@_-"/>
    <numFmt numFmtId="186" formatCode="_-* #,##0.000_-;\-* #,##0.000_-;_-* &quot;-&quot;??_-;_-@_-"/>
    <numFmt numFmtId="187" formatCode="0.0"/>
    <numFmt numFmtId="188" formatCode="#,##0\ _T_L"/>
    <numFmt numFmtId="189" formatCode="#,##0.00\ _T_L"/>
    <numFmt numFmtId="190" formatCode="_-* #,##0\ _T_L_-;\-* #,##0\ _T_L_-;_-* &quot;-&quot;??\ _T_L_-;_-@_-"/>
    <numFmt numFmtId="191" formatCode="dd/mm/yyyy;@"/>
    <numFmt numFmtId="192" formatCode="#,##0.00_ ;\-#,##0.00\ "/>
    <numFmt numFmtId="193" formatCode="d/m/yy"/>
    <numFmt numFmtId="194" formatCode="#,##0\ &quot;YTL&quot;;\-#,##0\ &quot;YTL&quot;"/>
    <numFmt numFmtId="195" formatCode="#,##0\ &quot;YTL&quot;;[Red]\-#,##0\ &quot;YTL&quot;"/>
    <numFmt numFmtId="196" formatCode="#,##0.00\ &quot;YTL&quot;;\-#,##0.00\ &quot;YTL&quot;"/>
    <numFmt numFmtId="197" formatCode="#,##0.00\ &quot;YTL&quot;;[Red]\-#,##0.00\ &quot;YTL&quot;"/>
    <numFmt numFmtId="198" formatCode="_-* #,##0\ &quot;YTL&quot;_-;\-* #,##0\ &quot;YTL&quot;_-;_-* &quot;-&quot;\ &quot;YTL&quot;_-;_-@_-"/>
    <numFmt numFmtId="199" formatCode="_-* #,##0\ _Y_T_L_-;\-* #,##0\ _Y_T_L_-;_-* &quot;-&quot;\ _Y_T_L_-;_-@_-"/>
    <numFmt numFmtId="200" formatCode="_-* #,##0.00\ &quot;YTL&quot;_-;\-* #,##0.00\ &quot;YTL&quot;_-;_-* &quot;-&quot;??\ &quot;YTL&quot;_-;_-@_-"/>
    <numFmt numFmtId="201" formatCode="_-* #,##0.00\ _Y_T_L_-;\-* #,##0.00\ _Y_T_L_-;_-* &quot;-&quot;??\ _Y_T_L_-;_-@_-"/>
    <numFmt numFmtId="202" formatCode="&quot;€&quot;#,##0;\-&quot;€&quot;#,##0"/>
    <numFmt numFmtId="203" formatCode="&quot;€&quot;#,##0;[Red]\-&quot;€&quot;#,##0"/>
    <numFmt numFmtId="204" formatCode="&quot;€&quot;#,##0.00;\-&quot;€&quot;#,##0.00"/>
    <numFmt numFmtId="205" formatCode="&quot;€&quot;#,##0.00;[Red]\-&quot;€&quot;#,##0.00"/>
    <numFmt numFmtId="206" formatCode="_-&quot;€&quot;* #,##0_-;\-&quot;€&quot;* #,##0_-;_-&quot;€&quot;* &quot;-&quot;_-;_-@_-"/>
    <numFmt numFmtId="207" formatCode="_-* #,##0_-;\-* #,##0_-;_-* &quot;-&quot;_-;_-@_-"/>
    <numFmt numFmtId="208" formatCode="_-&quot;€&quot;* #,##0.00_-;\-&quot;€&quot;* #,##0.00_-;_-&quot;€&quot;* &quot;-&quot;??_-;_-@_-"/>
    <numFmt numFmtId="209" formatCode="&quot;TL&quot;\ #,##0;\-&quot;TL&quot;\ #,##0"/>
    <numFmt numFmtId="210" formatCode="&quot;TL&quot;\ #,##0;[Red]\-&quot;TL&quot;\ #,##0"/>
    <numFmt numFmtId="211" formatCode="&quot;TL&quot;\ #,##0.00;\-&quot;TL&quot;\ #,##0.00"/>
    <numFmt numFmtId="212" formatCode="&quot;TL&quot;\ #,##0.00;[Red]\-&quot;TL&quot;\ #,##0.00"/>
    <numFmt numFmtId="213" formatCode="_-&quot;TL&quot;\ * #,##0_-;\-&quot;TL&quot;\ * #,##0_-;_-&quot;TL&quot;\ * &quot;-&quot;_-;_-@_-"/>
    <numFmt numFmtId="214" formatCode="_-&quot;TL&quot;\ * #,##0.00_-;\-&quot;TL&quot;\ * #,##0.00_-;_-&quot;TL&quot;\ * &quot;-&quot;??_-;_-@_-"/>
    <numFmt numFmtId="215" formatCode="&quot;Evet&quot;;&quot;Evet&quot;;&quot;Hayır&quot;"/>
    <numFmt numFmtId="216" formatCode="&quot;Doğru&quot;;&quot;Doğru&quot;;&quot;Yanlış&quot;"/>
    <numFmt numFmtId="217" formatCode="&quot;Açık&quot;;&quot;Açık&quot;;&quot;Kapalı&quot;"/>
    <numFmt numFmtId="218" formatCode="0;[Red]0"/>
    <numFmt numFmtId="219" formatCode="#,##0.00000;[Red]#,##0.00000"/>
    <numFmt numFmtId="220" formatCode="#,##0.0;[Red]#,##0.0"/>
    <numFmt numFmtId="221" formatCode="0.0;[Red]0.0"/>
    <numFmt numFmtId="222" formatCode="#,##0.00\ _Y_T_L"/>
    <numFmt numFmtId="223" formatCode="[$-41F]dddd\,\ mmmm\ dd\,\ yyyy"/>
    <numFmt numFmtId="224" formatCode="[&lt;=9999999]###\-####;\(###\)\ ###\-####"/>
  </numFmts>
  <fonts count="57">
    <font>
      <sz val="10"/>
      <name val="Arial Tur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name val="Arial Tur"/>
      <family val="2"/>
    </font>
    <font>
      <b/>
      <sz val="10"/>
      <name val="Arial"/>
      <family val="2"/>
    </font>
    <font>
      <b/>
      <sz val="10"/>
      <name val="Arial Tur"/>
      <family val="2"/>
    </font>
    <font>
      <b/>
      <sz val="12"/>
      <name val="Arial Tur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b/>
      <sz val="9"/>
      <name val="Arial Tur"/>
      <family val="2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0.75"/>
      <color indexed="8"/>
      <name val="Arial Tur"/>
      <family val="0"/>
    </font>
    <font>
      <b/>
      <sz val="12.85"/>
      <color indexed="8"/>
      <name val="Arial Tur"/>
      <family val="0"/>
    </font>
    <font>
      <b/>
      <sz val="12.85"/>
      <color indexed="9"/>
      <name val="Arial Tur"/>
      <family val="0"/>
    </font>
    <font>
      <b/>
      <sz val="12.85"/>
      <color indexed="14"/>
      <name val="Arial Tur"/>
      <family val="0"/>
    </font>
    <font>
      <b/>
      <sz val="12.85"/>
      <color indexed="15"/>
      <name val="Arial Tur"/>
      <family val="0"/>
    </font>
    <font>
      <b/>
      <sz val="12.85"/>
      <color indexed="53"/>
      <name val="Arial Tur"/>
      <family val="0"/>
    </font>
    <font>
      <b/>
      <sz val="12.85"/>
      <color indexed="13"/>
      <name val="Arial Tur"/>
      <family val="0"/>
    </font>
    <font>
      <b/>
      <sz val="16"/>
      <color indexed="8"/>
      <name val="Arial Tur"/>
      <family val="0"/>
    </font>
    <font>
      <b/>
      <sz val="16"/>
      <color indexed="9"/>
      <name val="Arial Tur"/>
      <family val="0"/>
    </font>
    <font>
      <b/>
      <sz val="16"/>
      <color indexed="14"/>
      <name val="Arial Tur"/>
      <family val="0"/>
    </font>
    <font>
      <b/>
      <sz val="16"/>
      <color indexed="15"/>
      <name val="Arial Tur"/>
      <family val="0"/>
    </font>
    <font>
      <b/>
      <sz val="16"/>
      <color indexed="13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53"/>
      <name val="Arial Tur"/>
      <family val="0"/>
    </font>
    <font>
      <sz val="11"/>
      <name val="Times New Roman"/>
      <family val="1"/>
    </font>
    <font>
      <sz val="8"/>
      <name val="Tahoma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dotted"/>
    </border>
    <border>
      <left style="double"/>
      <right style="double"/>
      <top style="dotted"/>
      <bottom style="dotted"/>
    </border>
    <border>
      <left style="double"/>
      <right style="double"/>
      <top style="dotted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8" fillId="16" borderId="5" applyNumberFormat="0" applyAlignment="0" applyProtection="0"/>
    <xf numFmtId="0" fontId="39" fillId="7" borderId="6" applyNumberFormat="0" applyAlignment="0" applyProtection="0"/>
    <xf numFmtId="0" fontId="40" fillId="16" borderId="6" applyNumberFormat="0" applyAlignment="0" applyProtection="0"/>
    <xf numFmtId="0" fontId="41" fillId="17" borderId="7" applyNumberFormat="0" applyAlignment="0" applyProtection="0"/>
    <xf numFmtId="0" fontId="4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18" borderId="8" applyNumberFormat="0" applyFont="0" applyAlignment="0" applyProtection="0"/>
    <xf numFmtId="0" fontId="44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3" fontId="1" fillId="0" borderId="0" xfId="52" applyNumberFormat="1">
      <alignment/>
      <protection/>
    </xf>
    <xf numFmtId="0" fontId="1" fillId="0" borderId="0" xfId="52">
      <alignment/>
      <protection/>
    </xf>
    <xf numFmtId="3" fontId="6" fillId="0" borderId="10" xfId="54" applyNumberFormat="1" applyFont="1" applyBorder="1" applyAlignment="1">
      <alignment horizontal="center" vertical="center"/>
      <protection/>
    </xf>
    <xf numFmtId="3" fontId="1" fillId="0" borderId="0" xfId="52" applyNumberFormat="1" applyBorder="1">
      <alignment/>
      <protection/>
    </xf>
    <xf numFmtId="3" fontId="6" fillId="0" borderId="0" xfId="54" applyNumberFormat="1" applyFont="1" applyFill="1" applyBorder="1" applyAlignment="1">
      <alignment horizontal="center" vertical="center"/>
      <protection/>
    </xf>
    <xf numFmtId="3" fontId="7" fillId="0" borderId="11" xfId="52" applyNumberFormat="1" applyFont="1" applyBorder="1" applyAlignment="1">
      <alignment horizontal="justify" vertical="center" wrapText="1"/>
      <protection/>
    </xf>
    <xf numFmtId="3" fontId="7" fillId="0" borderId="0" xfId="42" applyNumberFormat="1" applyFont="1" applyBorder="1" applyAlignment="1">
      <alignment horizontal="center" vertical="center"/>
    </xf>
    <xf numFmtId="3" fontId="7" fillId="0" borderId="12" xfId="52" applyNumberFormat="1" applyFont="1" applyBorder="1" applyAlignment="1">
      <alignment horizontal="justify" vertical="center" wrapText="1"/>
      <protection/>
    </xf>
    <xf numFmtId="3" fontId="7" fillId="0" borderId="12" xfId="52" applyNumberFormat="1" applyFont="1" applyBorder="1" applyAlignment="1">
      <alignment horizontal="justify" vertical="center"/>
      <protection/>
    </xf>
    <xf numFmtId="3" fontId="7" fillId="0" borderId="13" xfId="52" applyNumberFormat="1" applyFont="1" applyBorder="1" applyAlignment="1">
      <alignment horizontal="justify" vertical="center" wrapText="1"/>
      <protection/>
    </xf>
    <xf numFmtId="3" fontId="7" fillId="0" borderId="0" xfId="42" applyNumberFormat="1" applyFont="1" applyBorder="1" applyAlignment="1">
      <alignment horizontal="center" vertical="center"/>
    </xf>
    <xf numFmtId="1" fontId="8" fillId="0" borderId="14" xfId="54" applyNumberFormat="1" applyFont="1" applyBorder="1" applyAlignment="1">
      <alignment horizontal="center" vertical="center"/>
      <protection/>
    </xf>
    <xf numFmtId="1" fontId="9" fillId="0" borderId="0" xfId="54" applyNumberFormat="1" applyFont="1" applyBorder="1" applyAlignment="1">
      <alignment horizontal="center" vertical="center"/>
      <protection/>
    </xf>
    <xf numFmtId="3" fontId="9" fillId="0" borderId="0" xfId="54" applyNumberFormat="1" applyFont="1" applyBorder="1" applyAlignment="1">
      <alignment horizontal="center" vertical="center"/>
      <protection/>
    </xf>
    <xf numFmtId="3" fontId="5" fillId="0" borderId="0" xfId="52" applyNumberFormat="1" applyFont="1" applyBorder="1" applyAlignment="1">
      <alignment horizontal="center" vertical="center" wrapText="1"/>
      <protection/>
    </xf>
    <xf numFmtId="3" fontId="7" fillId="0" borderId="0" xfId="52" applyNumberFormat="1" applyFont="1" applyBorder="1">
      <alignment/>
      <protection/>
    </xf>
    <xf numFmtId="3" fontId="7" fillId="0" borderId="0" xfId="52" applyNumberFormat="1" applyFont="1">
      <alignment/>
      <protection/>
    </xf>
    <xf numFmtId="0" fontId="7" fillId="0" borderId="0" xfId="52" applyFont="1">
      <alignment/>
      <protection/>
    </xf>
    <xf numFmtId="3" fontId="5" fillId="0" borderId="15" xfId="52" applyNumberFormat="1" applyFont="1" applyBorder="1" applyAlignment="1">
      <alignment vertical="center"/>
      <protection/>
    </xf>
    <xf numFmtId="3" fontId="5" fillId="0" borderId="16" xfId="52" applyNumberFormat="1" applyFont="1" applyBorder="1" applyAlignment="1">
      <alignment vertical="center"/>
      <protection/>
    </xf>
    <xf numFmtId="3" fontId="1" fillId="0" borderId="0" xfId="52" applyNumberFormat="1" applyBorder="1" applyAlignment="1">
      <alignment vertical="center"/>
      <protection/>
    </xf>
    <xf numFmtId="3" fontId="5" fillId="0" borderId="17" xfId="52" applyNumberFormat="1" applyFont="1" applyBorder="1" applyAlignment="1">
      <alignment vertical="center"/>
      <protection/>
    </xf>
    <xf numFmtId="0" fontId="11" fillId="0" borderId="0" xfId="52" applyFont="1" applyBorder="1" applyAlignment="1">
      <alignment horizontal="justify" vertical="center" wrapText="1"/>
      <protection/>
    </xf>
    <xf numFmtId="3" fontId="8" fillId="0" borderId="0" xfId="52" applyNumberFormat="1" applyFont="1" applyFill="1" applyBorder="1" applyAlignment="1">
      <alignment horizontal="right"/>
      <protection/>
    </xf>
    <xf numFmtId="0" fontId="11" fillId="0" borderId="0" xfId="52" applyFont="1" applyBorder="1" applyAlignment="1">
      <alignment horizontal="justify" vertical="center"/>
      <protection/>
    </xf>
    <xf numFmtId="3" fontId="8" fillId="0" borderId="0" xfId="42" applyNumberFormat="1" applyFont="1" applyFill="1" applyBorder="1" applyAlignment="1">
      <alignment horizontal="right"/>
    </xf>
    <xf numFmtId="3" fontId="7" fillId="0" borderId="0" xfId="42" applyNumberFormat="1" applyFont="1" applyFill="1" applyBorder="1" applyAlignment="1">
      <alignment horizontal="right"/>
    </xf>
    <xf numFmtId="0" fontId="1" fillId="0" borderId="0" xfId="52" applyBorder="1">
      <alignment/>
      <protection/>
    </xf>
    <xf numFmtId="0" fontId="12" fillId="0" borderId="0" xfId="52" applyFont="1" applyBorder="1" applyAlignment="1">
      <alignment horizontal="center" vertical="center"/>
      <protection/>
    </xf>
    <xf numFmtId="3" fontId="13" fillId="0" borderId="0" xfId="52" applyNumberFormat="1" applyFont="1" applyBorder="1" applyAlignment="1">
      <alignment horizontal="left" vertical="center" wrapText="1"/>
      <protection/>
    </xf>
    <xf numFmtId="4" fontId="1" fillId="0" borderId="0" xfId="52" applyNumberFormat="1" applyBorder="1" applyAlignment="1">
      <alignment vertical="center"/>
      <protection/>
    </xf>
    <xf numFmtId="4" fontId="1" fillId="0" borderId="0" xfId="52" applyNumberFormat="1" applyBorder="1" applyAlignment="1" applyProtection="1">
      <alignment horizontal="right" vertical="center"/>
      <protection/>
    </xf>
    <xf numFmtId="4" fontId="1" fillId="0" borderId="0" xfId="52" applyNumberFormat="1" applyBorder="1" applyAlignment="1">
      <alignment horizontal="right" vertical="center"/>
      <protection/>
    </xf>
    <xf numFmtId="3" fontId="5" fillId="0" borderId="18" xfId="52" applyNumberFormat="1" applyFont="1" applyFill="1" applyBorder="1" applyAlignment="1">
      <alignment horizontal="center" vertical="center" wrapText="1"/>
      <protection/>
    </xf>
    <xf numFmtId="0" fontId="7" fillId="0" borderId="0" xfId="52" applyFont="1" applyBorder="1">
      <alignment/>
      <protection/>
    </xf>
    <xf numFmtId="4" fontId="1" fillId="0" borderId="18" xfId="52" applyNumberFormat="1" applyBorder="1" applyAlignment="1">
      <alignment vertical="center"/>
      <protection/>
    </xf>
    <xf numFmtId="4" fontId="1" fillId="0" borderId="18" xfId="52" applyNumberFormat="1" applyBorder="1" applyAlignment="1">
      <alignment horizontal="right" vertical="center"/>
      <protection/>
    </xf>
    <xf numFmtId="3" fontId="7" fillId="8" borderId="19" xfId="52" applyNumberFormat="1" applyFont="1" applyFill="1" applyBorder="1" applyAlignment="1">
      <alignment horizontal="center" vertical="center" wrapText="1"/>
      <protection/>
    </xf>
    <xf numFmtId="3" fontId="1" fillId="8" borderId="20" xfId="42" applyNumberFormat="1" applyFill="1" applyBorder="1" applyAlignment="1">
      <alignment horizontal="center" vertical="center"/>
    </xf>
    <xf numFmtId="3" fontId="7" fillId="8" borderId="16" xfId="52" applyNumberFormat="1" applyFont="1" applyFill="1" applyBorder="1" applyAlignment="1">
      <alignment horizontal="center" vertical="center" wrapText="1"/>
      <protection/>
    </xf>
    <xf numFmtId="3" fontId="0" fillId="8" borderId="21" xfId="42" applyNumberFormat="1" applyFont="1" applyFill="1" applyBorder="1" applyAlignment="1">
      <alignment horizontal="center" vertical="center"/>
    </xf>
    <xf numFmtId="3" fontId="7" fillId="8" borderId="16" xfId="52" applyNumberFormat="1" applyFont="1" applyFill="1" applyBorder="1" applyAlignment="1">
      <alignment horizontal="center" vertical="center"/>
      <protection/>
    </xf>
    <xf numFmtId="3" fontId="1" fillId="8" borderId="21" xfId="42" applyNumberFormat="1" applyFill="1" applyBorder="1" applyAlignment="1">
      <alignment horizontal="center" vertical="center"/>
    </xf>
    <xf numFmtId="3" fontId="7" fillId="8" borderId="22" xfId="42" applyNumberFormat="1" applyFont="1" applyFill="1" applyBorder="1" applyAlignment="1">
      <alignment horizontal="center" vertical="center"/>
    </xf>
    <xf numFmtId="3" fontId="7" fillId="7" borderId="23" xfId="52" applyNumberFormat="1" applyFont="1" applyFill="1" applyBorder="1" applyAlignment="1">
      <alignment horizontal="center" vertical="center"/>
      <protection/>
    </xf>
    <xf numFmtId="3" fontId="1" fillId="7" borderId="24" xfId="42" applyNumberFormat="1" applyFill="1" applyBorder="1" applyAlignment="1">
      <alignment horizontal="center" vertical="center"/>
    </xf>
    <xf numFmtId="3" fontId="1" fillId="7" borderId="25" xfId="42" applyNumberFormat="1" applyFill="1" applyBorder="1" applyAlignment="1">
      <alignment horizontal="center" vertical="center"/>
    </xf>
    <xf numFmtId="3" fontId="7" fillId="7" borderId="16" xfId="52" applyNumberFormat="1" applyFont="1" applyFill="1" applyBorder="1" applyAlignment="1">
      <alignment horizontal="center" vertical="center" wrapText="1"/>
      <protection/>
    </xf>
    <xf numFmtId="3" fontId="0" fillId="7" borderId="21" xfId="42" applyNumberFormat="1" applyFont="1" applyFill="1" applyBorder="1" applyAlignment="1">
      <alignment horizontal="center" vertical="center"/>
    </xf>
    <xf numFmtId="3" fontId="0" fillId="7" borderId="26" xfId="42" applyNumberFormat="1" applyFont="1" applyFill="1" applyBorder="1" applyAlignment="1">
      <alignment horizontal="center" vertical="center"/>
    </xf>
    <xf numFmtId="3" fontId="7" fillId="7" borderId="16" xfId="52" applyNumberFormat="1" applyFont="1" applyFill="1" applyBorder="1" applyAlignment="1">
      <alignment horizontal="center" vertical="center"/>
      <protection/>
    </xf>
    <xf numFmtId="3" fontId="1" fillId="7" borderId="21" xfId="42" applyNumberFormat="1" applyFill="1" applyBorder="1" applyAlignment="1">
      <alignment horizontal="center" vertical="center"/>
    </xf>
    <xf numFmtId="3" fontId="7" fillId="7" borderId="17" xfId="52" applyNumberFormat="1" applyFont="1" applyFill="1" applyBorder="1" applyAlignment="1">
      <alignment horizontal="center" vertical="center" wrapText="1"/>
      <protection/>
    </xf>
    <xf numFmtId="3" fontId="7" fillId="7" borderId="27" xfId="42" applyNumberFormat="1" applyFont="1" applyFill="1" applyBorder="1" applyAlignment="1">
      <alignment horizontal="center" vertical="center"/>
    </xf>
    <xf numFmtId="3" fontId="7" fillId="7" borderId="23" xfId="42" applyNumberFormat="1" applyFont="1" applyFill="1" applyBorder="1" applyAlignment="1">
      <alignment horizontal="center" vertical="center"/>
    </xf>
    <xf numFmtId="3" fontId="7" fillId="7" borderId="28" xfId="52" applyNumberFormat="1" applyFont="1" applyFill="1" applyBorder="1" applyAlignment="1">
      <alignment horizontal="center" vertical="center" wrapText="1"/>
      <protection/>
    </xf>
    <xf numFmtId="4" fontId="1" fillId="7" borderId="29" xfId="52" applyNumberFormat="1" applyFill="1" applyBorder="1" applyAlignment="1">
      <alignment vertical="center"/>
      <protection/>
    </xf>
    <xf numFmtId="4" fontId="1" fillId="7" borderId="21" xfId="52" applyNumberFormat="1" applyFill="1" applyBorder="1" applyAlignment="1">
      <alignment vertical="center"/>
      <protection/>
    </xf>
    <xf numFmtId="4" fontId="1" fillId="7" borderId="21" xfId="52" applyNumberFormat="1" applyFill="1" applyBorder="1" applyAlignment="1">
      <alignment horizontal="right" vertical="center"/>
      <protection/>
    </xf>
    <xf numFmtId="3" fontId="5" fillId="24" borderId="30" xfId="52" applyNumberFormat="1" applyFont="1" applyFill="1" applyBorder="1" applyAlignment="1">
      <alignment horizontal="center" vertical="center" wrapText="1"/>
      <protection/>
    </xf>
    <xf numFmtId="4" fontId="1" fillId="24" borderId="25" xfId="52" applyNumberFormat="1" applyFill="1" applyBorder="1" applyAlignment="1">
      <alignment vertical="center"/>
      <protection/>
    </xf>
    <xf numFmtId="4" fontId="1" fillId="24" borderId="26" xfId="52" applyNumberFormat="1" applyFill="1" applyBorder="1" applyAlignment="1">
      <alignment vertical="center"/>
      <protection/>
    </xf>
    <xf numFmtId="4" fontId="1" fillId="24" borderId="26" xfId="52" applyNumberFormat="1" applyFill="1" applyBorder="1" applyAlignment="1" applyProtection="1">
      <alignment horizontal="right" vertical="center"/>
      <protection/>
    </xf>
    <xf numFmtId="4" fontId="1" fillId="24" borderId="26" xfId="52" applyNumberFormat="1" applyFill="1" applyBorder="1" applyAlignment="1">
      <alignment horizontal="right" vertical="center"/>
      <protection/>
    </xf>
    <xf numFmtId="4" fontId="1" fillId="25" borderId="21" xfId="52" applyNumberFormat="1" applyFill="1" applyBorder="1" applyAlignment="1">
      <alignment vertical="center"/>
      <protection/>
    </xf>
    <xf numFmtId="4" fontId="1" fillId="25" borderId="26" xfId="52" applyNumberFormat="1" applyFill="1" applyBorder="1" applyAlignment="1">
      <alignment vertical="center"/>
      <protection/>
    </xf>
    <xf numFmtId="3" fontId="5" fillId="25" borderId="16" xfId="52" applyNumberFormat="1" applyFont="1" applyFill="1" applyBorder="1" applyAlignment="1">
      <alignment vertical="center"/>
      <protection/>
    </xf>
    <xf numFmtId="3" fontId="7" fillId="8" borderId="31" xfId="42" applyNumberFormat="1" applyFont="1" applyFill="1" applyBorder="1" applyAlignment="1">
      <alignment horizontal="center" vertical="center"/>
    </xf>
    <xf numFmtId="3" fontId="7" fillId="8" borderId="32" xfId="52" applyNumberFormat="1" applyFont="1" applyFill="1" applyBorder="1" applyAlignment="1">
      <alignment horizontal="center" vertical="center" wrapText="1"/>
      <protection/>
    </xf>
    <xf numFmtId="3" fontId="7" fillId="7" borderId="33" xfId="52" applyNumberFormat="1" applyFont="1" applyFill="1" applyBorder="1" applyAlignment="1">
      <alignment horizontal="center" vertical="center" wrapText="1"/>
      <protection/>
    </xf>
    <xf numFmtId="3" fontId="7" fillId="8" borderId="34" xfId="52" applyNumberFormat="1" applyFont="1" applyFill="1" applyBorder="1" applyAlignment="1">
      <alignment horizontal="center" vertical="center"/>
      <protection/>
    </xf>
    <xf numFmtId="3" fontId="0" fillId="8" borderId="35" xfId="42" applyNumberFormat="1" applyFont="1" applyFill="1" applyBorder="1" applyAlignment="1">
      <alignment horizontal="center" vertical="center"/>
    </xf>
    <xf numFmtId="3" fontId="6" fillId="8" borderId="27" xfId="54" applyNumberFormat="1" applyFont="1" applyFill="1" applyBorder="1" applyAlignment="1">
      <alignment horizontal="center" vertical="center" wrapText="1"/>
      <protection/>
    </xf>
    <xf numFmtId="3" fontId="6" fillId="7" borderId="27" xfId="54" applyNumberFormat="1" applyFont="1" applyFill="1" applyBorder="1" applyAlignment="1">
      <alignment horizontal="center" vertical="center" wrapText="1"/>
      <protection/>
    </xf>
    <xf numFmtId="3" fontId="8" fillId="8" borderId="17" xfId="54" applyNumberFormat="1" applyFont="1" applyFill="1" applyBorder="1" applyAlignment="1">
      <alignment horizontal="center" vertical="center" wrapText="1"/>
      <protection/>
    </xf>
    <xf numFmtId="3" fontId="8" fillId="5" borderId="17" xfId="54" applyNumberFormat="1" applyFont="1" applyFill="1" applyBorder="1" applyAlignment="1">
      <alignment horizontal="center" vertical="center" wrapText="1"/>
      <protection/>
    </xf>
    <xf numFmtId="3" fontId="6" fillId="5" borderId="27" xfId="54" applyNumberFormat="1" applyFont="1" applyFill="1" applyBorder="1" applyAlignment="1">
      <alignment horizontal="center" vertical="center" wrapText="1"/>
      <protection/>
    </xf>
    <xf numFmtId="3" fontId="7" fillId="5" borderId="23" xfId="52" applyNumberFormat="1" applyFont="1" applyFill="1" applyBorder="1" applyAlignment="1">
      <alignment horizontal="center" vertical="center"/>
      <protection/>
    </xf>
    <xf numFmtId="3" fontId="1" fillId="5" borderId="24" xfId="42" applyNumberFormat="1" applyFill="1" applyBorder="1" applyAlignment="1">
      <alignment horizontal="center" vertical="center"/>
    </xf>
    <xf numFmtId="3" fontId="1" fillId="5" borderId="20" xfId="42" applyNumberFormat="1" applyFill="1" applyBorder="1" applyAlignment="1">
      <alignment horizontal="center" vertical="center"/>
    </xf>
    <xf numFmtId="3" fontId="0" fillId="5" borderId="21" xfId="42" applyNumberFormat="1" applyFont="1" applyFill="1" applyBorder="1" applyAlignment="1">
      <alignment horizontal="center" vertical="center"/>
    </xf>
    <xf numFmtId="3" fontId="0" fillId="5" borderId="36" xfId="42" applyNumberFormat="1" applyFont="1" applyFill="1" applyBorder="1" applyAlignment="1">
      <alignment horizontal="center" vertical="center"/>
    </xf>
    <xf numFmtId="3" fontId="1" fillId="5" borderId="21" xfId="42" applyNumberFormat="1" applyFill="1" applyBorder="1" applyAlignment="1">
      <alignment horizontal="center" vertical="center"/>
    </xf>
    <xf numFmtId="3" fontId="7" fillId="5" borderId="27" xfId="42" applyNumberFormat="1" applyFont="1" applyFill="1" applyBorder="1" applyAlignment="1">
      <alignment horizontal="center" vertical="center"/>
    </xf>
    <xf numFmtId="3" fontId="7" fillId="5" borderId="22" xfId="42" applyNumberFormat="1" applyFont="1" applyFill="1" applyBorder="1" applyAlignment="1">
      <alignment horizontal="center" vertical="center"/>
    </xf>
    <xf numFmtId="3" fontId="8" fillId="4" borderId="17" xfId="54" applyNumberFormat="1" applyFont="1" applyFill="1" applyBorder="1" applyAlignment="1">
      <alignment horizontal="center" vertical="center" wrapText="1"/>
      <protection/>
    </xf>
    <xf numFmtId="3" fontId="6" fillId="4" borderId="27" xfId="54" applyNumberFormat="1" applyFont="1" applyFill="1" applyBorder="1" applyAlignment="1">
      <alignment horizontal="center" vertical="center" wrapText="1"/>
      <protection/>
    </xf>
    <xf numFmtId="3" fontId="7" fillId="4" borderId="23" xfId="52" applyNumberFormat="1" applyFont="1" applyFill="1" applyBorder="1" applyAlignment="1">
      <alignment horizontal="center" vertical="center"/>
      <protection/>
    </xf>
    <xf numFmtId="3" fontId="1" fillId="4" borderId="24" xfId="42" applyNumberFormat="1" applyFill="1" applyBorder="1" applyAlignment="1">
      <alignment horizontal="center" vertical="center"/>
    </xf>
    <xf numFmtId="3" fontId="1" fillId="4" borderId="20" xfId="42" applyNumberFormat="1" applyFill="1" applyBorder="1" applyAlignment="1">
      <alignment horizontal="center" vertical="center"/>
    </xf>
    <xf numFmtId="3" fontId="0" fillId="4" borderId="21" xfId="42" applyNumberFormat="1" applyFont="1" applyFill="1" applyBorder="1" applyAlignment="1">
      <alignment horizontal="center" vertical="center"/>
    </xf>
    <xf numFmtId="3" fontId="0" fillId="4" borderId="36" xfId="42" applyNumberFormat="1" applyFont="1" applyFill="1" applyBorder="1" applyAlignment="1">
      <alignment horizontal="center" vertical="center"/>
    </xf>
    <xf numFmtId="3" fontId="1" fillId="4" borderId="21" xfId="42" applyNumberFormat="1" applyFill="1" applyBorder="1" applyAlignment="1">
      <alignment horizontal="center" vertical="center"/>
    </xf>
    <xf numFmtId="3" fontId="7" fillId="4" borderId="27" xfId="42" applyNumberFormat="1" applyFont="1" applyFill="1" applyBorder="1" applyAlignment="1">
      <alignment horizontal="center" vertical="center"/>
    </xf>
    <xf numFmtId="3" fontId="7" fillId="4" borderId="22" xfId="42" applyNumberFormat="1" applyFont="1" applyFill="1" applyBorder="1" applyAlignment="1">
      <alignment horizontal="center" vertical="center"/>
    </xf>
    <xf numFmtId="3" fontId="7" fillId="24" borderId="37" xfId="42" applyNumberFormat="1" applyFont="1" applyFill="1" applyBorder="1" applyAlignment="1">
      <alignment horizontal="center" vertical="center"/>
    </xf>
    <xf numFmtId="3" fontId="15" fillId="7" borderId="17" xfId="54" applyNumberFormat="1" applyFont="1" applyFill="1" applyBorder="1" applyAlignment="1">
      <alignment horizontal="center" vertical="center" wrapText="1"/>
      <protection/>
    </xf>
    <xf numFmtId="3" fontId="7" fillId="24" borderId="38" xfId="42" applyNumberFormat="1" applyFont="1" applyFill="1" applyBorder="1" applyAlignment="1">
      <alignment horizontal="center" vertical="center"/>
    </xf>
    <xf numFmtId="3" fontId="7" fillId="24" borderId="39" xfId="42" applyNumberFormat="1" applyFont="1" applyFill="1" applyBorder="1" applyAlignment="1">
      <alignment horizontal="center" vertical="center"/>
    </xf>
    <xf numFmtId="3" fontId="1" fillId="8" borderId="40" xfId="42" applyNumberFormat="1" applyFill="1" applyBorder="1" applyAlignment="1">
      <alignment horizontal="center" vertical="center"/>
    </xf>
    <xf numFmtId="3" fontId="7" fillId="8" borderId="41" xfId="52" applyNumberFormat="1" applyFont="1" applyFill="1" applyBorder="1" applyAlignment="1">
      <alignment horizontal="center" vertical="center" wrapText="1"/>
      <protection/>
    </xf>
    <xf numFmtId="0" fontId="14" fillId="0" borderId="42" xfId="55" applyFont="1" applyFill="1" applyBorder="1" applyAlignment="1">
      <alignment horizontal="center" vertical="center"/>
      <protection/>
    </xf>
    <xf numFmtId="0" fontId="14" fillId="0" borderId="42" xfId="55" applyFont="1" applyFill="1" applyBorder="1" applyAlignment="1">
      <alignment horizontal="center" vertical="center" wrapText="1"/>
      <protection/>
    </xf>
    <xf numFmtId="0" fontId="48" fillId="0" borderId="43" xfId="0" applyFont="1" applyFill="1" applyBorder="1" applyAlignment="1">
      <alignment horizontal="left" vertical="center" wrapText="1"/>
    </xf>
    <xf numFmtId="0" fontId="48" fillId="0" borderId="44" xfId="0" applyFont="1" applyFill="1" applyBorder="1" applyAlignment="1">
      <alignment horizontal="left" vertical="center" wrapText="1"/>
    </xf>
    <xf numFmtId="3" fontId="1" fillId="7" borderId="21" xfId="52" applyNumberFormat="1" applyFill="1" applyBorder="1" applyAlignment="1">
      <alignment vertical="center"/>
      <protection/>
    </xf>
    <xf numFmtId="3" fontId="1" fillId="24" borderId="26" xfId="52" applyNumberFormat="1" applyFill="1" applyBorder="1" applyAlignment="1">
      <alignment vertical="center"/>
      <protection/>
    </xf>
    <xf numFmtId="3" fontId="1" fillId="7" borderId="27" xfId="52" applyNumberFormat="1" applyFill="1" applyBorder="1" applyAlignment="1">
      <alignment vertical="center"/>
      <protection/>
    </xf>
    <xf numFmtId="3" fontId="1" fillId="24" borderId="23" xfId="52" applyNumberFormat="1" applyFill="1" applyBorder="1" applyAlignment="1">
      <alignment vertical="center"/>
      <protection/>
    </xf>
    <xf numFmtId="0" fontId="48" fillId="0" borderId="45" xfId="0" applyFont="1" applyFill="1" applyBorder="1" applyAlignment="1">
      <alignment horizontal="left" vertical="center" wrapText="1"/>
    </xf>
    <xf numFmtId="1" fontId="16" fillId="0" borderId="42" xfId="51" applyNumberFormat="1" applyFont="1" applyFill="1" applyBorder="1" applyAlignment="1">
      <alignment horizontal="center" vertical="center" wrapText="1"/>
      <protection/>
    </xf>
    <xf numFmtId="0" fontId="16" fillId="0" borderId="42" xfId="51" applyFont="1" applyFill="1" applyBorder="1" applyAlignment="1">
      <alignment horizontal="center" vertical="center" wrapText="1"/>
      <protection/>
    </xf>
    <xf numFmtId="0" fontId="51" fillId="0" borderId="0" xfId="55" applyFont="1" applyFill="1">
      <alignment/>
      <protection/>
    </xf>
    <xf numFmtId="3" fontId="51" fillId="0" borderId="0" xfId="55" applyNumberFormat="1" applyFont="1" applyFill="1">
      <alignment/>
      <protection/>
    </xf>
    <xf numFmtId="4" fontId="51" fillId="0" borderId="0" xfId="55" applyNumberFormat="1" applyFont="1" applyFill="1">
      <alignment/>
      <protection/>
    </xf>
    <xf numFmtId="4" fontId="52" fillId="0" borderId="0" xfId="55" applyNumberFormat="1" applyFont="1" applyFill="1">
      <alignment/>
      <protection/>
    </xf>
    <xf numFmtId="1" fontId="51" fillId="0" borderId="0" xfId="55" applyNumberFormat="1" applyFont="1" applyFill="1">
      <alignment/>
      <protection/>
    </xf>
    <xf numFmtId="4" fontId="16" fillId="0" borderId="42" xfId="55" applyNumberFormat="1" applyFont="1" applyFill="1" applyBorder="1" applyAlignment="1">
      <alignment horizontal="center" vertical="center" wrapText="1"/>
      <protection/>
    </xf>
    <xf numFmtId="4" fontId="54" fillId="0" borderId="42" xfId="55" applyNumberFormat="1" applyFont="1" applyFill="1" applyBorder="1" applyAlignment="1">
      <alignment horizontal="center" vertical="center" wrapText="1"/>
      <protection/>
    </xf>
    <xf numFmtId="4" fontId="55" fillId="0" borderId="42" xfId="55" applyNumberFormat="1" applyFont="1" applyFill="1" applyBorder="1" applyAlignment="1">
      <alignment horizontal="center" vertical="center"/>
      <protection/>
    </xf>
    <xf numFmtId="4" fontId="56" fillId="0" borderId="42" xfId="55" applyNumberFormat="1" applyFont="1" applyFill="1" applyBorder="1" applyAlignment="1">
      <alignment horizontal="center" vertical="center"/>
      <protection/>
    </xf>
    <xf numFmtId="0" fontId="55" fillId="0" borderId="42" xfId="55" applyFont="1" applyFill="1" applyBorder="1" applyAlignment="1">
      <alignment horizontal="center" vertical="center"/>
      <protection/>
    </xf>
    <xf numFmtId="0" fontId="51" fillId="0" borderId="0" xfId="55" applyFont="1" applyFill="1" applyAlignment="1">
      <alignment horizontal="center" vertical="center" wrapText="1"/>
      <protection/>
    </xf>
    <xf numFmtId="0" fontId="48" fillId="0" borderId="0" xfId="0" applyFont="1" applyFill="1" applyAlignment="1">
      <alignment horizontal="center" vertical="center" wrapText="1"/>
    </xf>
    <xf numFmtId="0" fontId="48" fillId="0" borderId="43" xfId="0" applyFont="1" applyFill="1" applyBorder="1" applyAlignment="1">
      <alignment horizontal="center" vertical="center" wrapText="1"/>
    </xf>
    <xf numFmtId="4" fontId="48" fillId="0" borderId="43" xfId="0" applyNumberFormat="1" applyFont="1" applyFill="1" applyBorder="1" applyAlignment="1">
      <alignment horizontal="right" vertical="center" wrapText="1"/>
    </xf>
    <xf numFmtId="2" fontId="48" fillId="0" borderId="43" xfId="0" applyNumberFormat="1" applyFont="1" applyFill="1" applyBorder="1" applyAlignment="1">
      <alignment horizontal="center" vertical="center" wrapText="1"/>
    </xf>
    <xf numFmtId="0" fontId="51" fillId="0" borderId="43" xfId="0" applyFont="1" applyFill="1" applyBorder="1" applyAlignment="1">
      <alignment horizontal="left" vertical="center" wrapText="1"/>
    </xf>
    <xf numFmtId="0" fontId="52" fillId="0" borderId="44" xfId="53" applyFont="1" applyBorder="1" applyAlignment="1">
      <alignment horizontal="center" vertical="center" wrapText="1"/>
      <protection/>
    </xf>
    <xf numFmtId="0" fontId="48" fillId="0" borderId="44" xfId="0" applyFont="1" applyFill="1" applyBorder="1" applyAlignment="1">
      <alignment horizontal="center" vertical="center" wrapText="1"/>
    </xf>
    <xf numFmtId="4" fontId="48" fillId="0" borderId="44" xfId="0" applyNumberFormat="1" applyFont="1" applyFill="1" applyBorder="1" applyAlignment="1">
      <alignment horizontal="right" vertical="center" wrapText="1"/>
    </xf>
    <xf numFmtId="2" fontId="48" fillId="0" borderId="44" xfId="0" applyNumberFormat="1" applyFont="1" applyFill="1" applyBorder="1" applyAlignment="1">
      <alignment horizontal="center" vertical="center" wrapText="1"/>
    </xf>
    <xf numFmtId="0" fontId="51" fillId="0" borderId="44" xfId="0" applyFont="1" applyFill="1" applyBorder="1" applyAlignment="1">
      <alignment horizontal="left" vertical="center" wrapText="1"/>
    </xf>
    <xf numFmtId="0" fontId="48" fillId="0" borderId="44" xfId="0" applyFont="1" applyFill="1" applyBorder="1" applyAlignment="1">
      <alignment vertical="center" wrapText="1"/>
    </xf>
    <xf numFmtId="0" fontId="51" fillId="0" borderId="44" xfId="0" applyFont="1" applyFill="1" applyBorder="1" applyAlignment="1">
      <alignment vertical="center" wrapText="1"/>
    </xf>
    <xf numFmtId="0" fontId="52" fillId="0" borderId="45" xfId="53" applyFont="1" applyBorder="1" applyAlignment="1">
      <alignment horizontal="center" vertical="center" wrapText="1"/>
      <protection/>
    </xf>
    <xf numFmtId="0" fontId="48" fillId="0" borderId="0" xfId="0" applyFont="1" applyFill="1" applyAlignment="1">
      <alignment/>
    </xf>
    <xf numFmtId="0" fontId="48" fillId="0" borderId="45" xfId="0" applyFont="1" applyFill="1" applyBorder="1" applyAlignment="1">
      <alignment horizontal="center" vertical="center" wrapText="1"/>
    </xf>
    <xf numFmtId="4" fontId="48" fillId="0" borderId="45" xfId="0" applyNumberFormat="1" applyFont="1" applyFill="1" applyBorder="1" applyAlignment="1">
      <alignment horizontal="right" vertical="center" wrapText="1"/>
    </xf>
    <xf numFmtId="2" fontId="48" fillId="0" borderId="45" xfId="0" applyNumberFormat="1" applyFont="1" applyFill="1" applyBorder="1" applyAlignment="1">
      <alignment horizontal="center" vertical="center" wrapText="1"/>
    </xf>
    <xf numFmtId="0" fontId="51" fillId="0" borderId="45" xfId="0" applyFont="1" applyFill="1" applyBorder="1" applyAlignment="1">
      <alignment horizontal="left" vertical="center" wrapText="1"/>
    </xf>
    <xf numFmtId="3" fontId="48" fillId="0" borderId="42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4" fontId="48" fillId="0" borderId="0" xfId="0" applyNumberFormat="1" applyFont="1" applyFill="1" applyBorder="1" applyAlignment="1">
      <alignment horizontal="center"/>
    </xf>
    <xf numFmtId="3" fontId="48" fillId="0" borderId="0" xfId="0" applyNumberFormat="1" applyFont="1" applyFill="1" applyBorder="1" applyAlignment="1">
      <alignment horizontal="center"/>
    </xf>
    <xf numFmtId="0" fontId="48" fillId="0" borderId="42" xfId="0" applyFont="1" applyFill="1" applyBorder="1" applyAlignment="1">
      <alignment horizontal="center"/>
    </xf>
    <xf numFmtId="0" fontId="48" fillId="0" borderId="42" xfId="0" applyFont="1" applyFill="1" applyBorder="1" applyAlignment="1">
      <alignment/>
    </xf>
    <xf numFmtId="4" fontId="48" fillId="0" borderId="42" xfId="0" applyNumberFormat="1" applyFont="1" applyFill="1" applyBorder="1" applyAlignment="1">
      <alignment horizontal="center"/>
    </xf>
    <xf numFmtId="0" fontId="48" fillId="0" borderId="0" xfId="55" applyFont="1" applyFill="1" applyBorder="1" applyAlignment="1">
      <alignment/>
      <protection/>
    </xf>
    <xf numFmtId="0" fontId="48" fillId="0" borderId="0" xfId="55" applyFont="1" applyFill="1" applyBorder="1" applyAlignment="1">
      <alignment horizontal="center"/>
      <protection/>
    </xf>
    <xf numFmtId="0" fontId="48" fillId="0" borderId="0" xfId="55" applyFont="1" applyFill="1" applyBorder="1">
      <alignment/>
      <protection/>
    </xf>
    <xf numFmtId="3" fontId="48" fillId="0" borderId="0" xfId="55" applyNumberFormat="1" applyFont="1" applyFill="1" applyBorder="1">
      <alignment/>
      <protection/>
    </xf>
    <xf numFmtId="4" fontId="48" fillId="0" borderId="0" xfId="55" applyNumberFormat="1" applyFont="1" applyFill="1" applyBorder="1">
      <alignment/>
      <protection/>
    </xf>
    <xf numFmtId="4" fontId="17" fillId="0" borderId="0" xfId="55" applyNumberFormat="1" applyFont="1" applyFill="1" applyBorder="1" applyAlignment="1">
      <alignment horizontal="right"/>
      <protection/>
    </xf>
    <xf numFmtId="3" fontId="48" fillId="0" borderId="0" xfId="55" applyNumberFormat="1" applyFont="1" applyFill="1" applyBorder="1" applyAlignment="1">
      <alignment horizontal="center"/>
      <protection/>
    </xf>
    <xf numFmtId="0" fontId="52" fillId="0" borderId="0" xfId="53" applyFont="1" applyBorder="1" applyAlignment="1">
      <alignment horizontal="center" vertical="center" wrapText="1"/>
      <protection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4" fontId="48" fillId="0" borderId="0" xfId="0" applyNumberFormat="1" applyFont="1" applyFill="1" applyBorder="1" applyAlignment="1">
      <alignment horizontal="right" vertical="center" wrapText="1"/>
    </xf>
    <xf numFmtId="2" fontId="48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3" fontId="7" fillId="5" borderId="19" xfId="52" applyNumberFormat="1" applyFont="1" applyFill="1" applyBorder="1" applyAlignment="1">
      <alignment horizontal="center" vertical="center" wrapText="1"/>
      <protection/>
    </xf>
    <xf numFmtId="3" fontId="7" fillId="5" borderId="16" xfId="52" applyNumberFormat="1" applyFont="1" applyFill="1" applyBorder="1" applyAlignment="1">
      <alignment horizontal="center" vertical="center" wrapText="1"/>
      <protection/>
    </xf>
    <xf numFmtId="3" fontId="7" fillId="5" borderId="16" xfId="52" applyNumberFormat="1" applyFont="1" applyFill="1" applyBorder="1" applyAlignment="1">
      <alignment horizontal="center" vertical="center"/>
      <protection/>
    </xf>
    <xf numFmtId="3" fontId="7" fillId="5" borderId="17" xfId="52" applyNumberFormat="1" applyFont="1" applyFill="1" applyBorder="1" applyAlignment="1">
      <alignment horizontal="center" vertical="center" wrapText="1"/>
      <protection/>
    </xf>
    <xf numFmtId="3" fontId="7" fillId="4" borderId="19" xfId="52" applyNumberFormat="1" applyFont="1" applyFill="1" applyBorder="1" applyAlignment="1">
      <alignment horizontal="center" vertical="center" wrapText="1"/>
      <protection/>
    </xf>
    <xf numFmtId="3" fontId="7" fillId="4" borderId="16" xfId="52" applyNumberFormat="1" applyFont="1" applyFill="1" applyBorder="1" applyAlignment="1">
      <alignment horizontal="center" vertical="center" wrapText="1"/>
      <protection/>
    </xf>
    <xf numFmtId="3" fontId="7" fillId="4" borderId="16" xfId="52" applyNumberFormat="1" applyFont="1" applyFill="1" applyBorder="1" applyAlignment="1">
      <alignment horizontal="center" vertical="center"/>
      <protection/>
    </xf>
    <xf numFmtId="3" fontId="7" fillId="4" borderId="17" xfId="52" applyNumberFormat="1" applyFont="1" applyFill="1" applyBorder="1" applyAlignment="1">
      <alignment horizontal="center" vertical="center" wrapText="1"/>
      <protection/>
    </xf>
    <xf numFmtId="3" fontId="6" fillId="7" borderId="19" xfId="54" applyNumberFormat="1" applyFont="1" applyFill="1" applyBorder="1" applyAlignment="1">
      <alignment horizontal="center" vertical="center"/>
      <protection/>
    </xf>
    <xf numFmtId="3" fontId="6" fillId="7" borderId="24" xfId="54" applyNumberFormat="1" applyFont="1" applyFill="1" applyBorder="1" applyAlignment="1">
      <alignment horizontal="center" vertical="center"/>
      <protection/>
    </xf>
    <xf numFmtId="3" fontId="6" fillId="7" borderId="25" xfId="54" applyNumberFormat="1" applyFont="1" applyFill="1" applyBorder="1" applyAlignment="1">
      <alignment horizontal="center" vertical="center"/>
      <protection/>
    </xf>
    <xf numFmtId="3" fontId="6" fillId="0" borderId="46" xfId="54" applyNumberFormat="1" applyFont="1" applyBorder="1" applyAlignment="1">
      <alignment horizontal="center" vertical="center"/>
      <protection/>
    </xf>
    <xf numFmtId="3" fontId="6" fillId="0" borderId="47" xfId="54" applyNumberFormat="1" applyFont="1" applyBorder="1" applyAlignment="1">
      <alignment horizontal="center" vertical="center"/>
      <protection/>
    </xf>
    <xf numFmtId="3" fontId="6" fillId="8" borderId="19" xfId="54" applyNumberFormat="1" applyFont="1" applyFill="1" applyBorder="1" applyAlignment="1">
      <alignment horizontal="center" vertical="center"/>
      <protection/>
    </xf>
    <xf numFmtId="3" fontId="6" fillId="8" borderId="24" xfId="54" applyNumberFormat="1" applyFont="1" applyFill="1" applyBorder="1" applyAlignment="1">
      <alignment horizontal="center" vertical="center"/>
      <protection/>
    </xf>
    <xf numFmtId="3" fontId="6" fillId="8" borderId="25" xfId="54" applyNumberFormat="1" applyFont="1" applyFill="1" applyBorder="1" applyAlignment="1">
      <alignment horizontal="center" vertical="center"/>
      <protection/>
    </xf>
    <xf numFmtId="1" fontId="6" fillId="0" borderId="46" xfId="54" applyNumberFormat="1" applyFont="1" applyBorder="1" applyAlignment="1">
      <alignment horizontal="center" vertical="center"/>
      <protection/>
    </xf>
    <xf numFmtId="1" fontId="6" fillId="0" borderId="48" xfId="54" applyNumberFormat="1" applyFont="1" applyBorder="1" applyAlignment="1">
      <alignment horizontal="center" vertical="center"/>
      <protection/>
    </xf>
    <xf numFmtId="1" fontId="6" fillId="0" borderId="47" xfId="54" applyNumberFormat="1" applyFont="1" applyBorder="1" applyAlignment="1">
      <alignment horizontal="center" vertical="center"/>
      <protection/>
    </xf>
    <xf numFmtId="1" fontId="9" fillId="0" borderId="49" xfId="54" applyNumberFormat="1" applyFont="1" applyBorder="1" applyAlignment="1">
      <alignment horizontal="center" vertical="center"/>
      <protection/>
    </xf>
    <xf numFmtId="0" fontId="10" fillId="0" borderId="46" xfId="52" applyFont="1" applyBorder="1" applyAlignment="1">
      <alignment horizontal="center" vertical="center"/>
      <protection/>
    </xf>
    <xf numFmtId="0" fontId="10" fillId="0" borderId="48" xfId="52" applyFont="1" applyBorder="1" applyAlignment="1">
      <alignment horizontal="center" vertical="center"/>
      <protection/>
    </xf>
    <xf numFmtId="0" fontId="10" fillId="0" borderId="47" xfId="52" applyFont="1" applyBorder="1" applyAlignment="1">
      <alignment horizontal="center" vertical="center"/>
      <protection/>
    </xf>
    <xf numFmtId="0" fontId="12" fillId="0" borderId="49" xfId="52" applyFont="1" applyBorder="1" applyAlignment="1">
      <alignment horizontal="center" vertical="center"/>
      <protection/>
    </xf>
    <xf numFmtId="3" fontId="13" fillId="0" borderId="0" xfId="52" applyNumberFormat="1" applyFont="1" applyBorder="1" applyAlignment="1">
      <alignment horizontal="left" vertical="center" wrapText="1"/>
      <protection/>
    </xf>
    <xf numFmtId="3" fontId="6" fillId="24" borderId="46" xfId="54" applyNumberFormat="1" applyFont="1" applyFill="1" applyBorder="1" applyAlignment="1">
      <alignment horizontal="center" vertical="center" wrapText="1"/>
      <protection/>
    </xf>
    <xf numFmtId="3" fontId="6" fillId="24" borderId="47" xfId="54" applyNumberFormat="1" applyFont="1" applyFill="1" applyBorder="1" applyAlignment="1">
      <alignment horizontal="center" vertical="center"/>
      <protection/>
    </xf>
    <xf numFmtId="3" fontId="6" fillId="5" borderId="19" xfId="54" applyNumberFormat="1" applyFont="1" applyFill="1" applyBorder="1" applyAlignment="1">
      <alignment horizontal="center" vertical="center"/>
      <protection/>
    </xf>
    <xf numFmtId="3" fontId="6" fillId="5" borderId="24" xfId="54" applyNumberFormat="1" applyFont="1" applyFill="1" applyBorder="1" applyAlignment="1">
      <alignment horizontal="center" vertical="center"/>
      <protection/>
    </xf>
    <xf numFmtId="3" fontId="6" fillId="5" borderId="25" xfId="54" applyNumberFormat="1" applyFont="1" applyFill="1" applyBorder="1" applyAlignment="1">
      <alignment horizontal="center" vertical="center"/>
      <protection/>
    </xf>
    <xf numFmtId="3" fontId="6" fillId="4" borderId="19" xfId="54" applyNumberFormat="1" applyFont="1" applyFill="1" applyBorder="1" applyAlignment="1">
      <alignment horizontal="center" vertical="center"/>
      <protection/>
    </xf>
    <xf numFmtId="3" fontId="6" fillId="4" borderId="24" xfId="54" applyNumberFormat="1" applyFont="1" applyFill="1" applyBorder="1" applyAlignment="1">
      <alignment horizontal="center" vertical="center"/>
      <protection/>
    </xf>
    <xf numFmtId="3" fontId="6" fillId="4" borderId="25" xfId="54" applyNumberFormat="1" applyFont="1" applyFill="1" applyBorder="1" applyAlignment="1">
      <alignment horizontal="center" vertical="center"/>
      <protection/>
    </xf>
    <xf numFmtId="0" fontId="14" fillId="0" borderId="42" xfId="51" applyFont="1" applyFill="1" applyBorder="1" applyAlignment="1">
      <alignment horizontal="center" vertical="center"/>
      <protection/>
    </xf>
    <xf numFmtId="0" fontId="53" fillId="0" borderId="42" xfId="55" applyFont="1" applyFill="1" applyBorder="1" applyAlignment="1">
      <alignment horizontal="center" vertical="center"/>
      <protection/>
    </xf>
    <xf numFmtId="0" fontId="14" fillId="0" borderId="42" xfId="55" applyFont="1" applyFill="1" applyBorder="1" applyAlignment="1">
      <alignment horizontal="center" vertical="center"/>
      <protection/>
    </xf>
    <xf numFmtId="3" fontId="14" fillId="0" borderId="42" xfId="55" applyNumberFormat="1" applyFont="1" applyFill="1" applyBorder="1" applyAlignment="1">
      <alignment horizontal="center" vertical="center" textRotation="90" wrapText="1"/>
      <protection/>
    </xf>
    <xf numFmtId="3" fontId="14" fillId="0" borderId="42" xfId="55" applyNumberFormat="1" applyFont="1" applyFill="1" applyBorder="1" applyAlignment="1">
      <alignment horizontal="center" vertical="center"/>
      <protection/>
    </xf>
    <xf numFmtId="0" fontId="16" fillId="0" borderId="42" xfId="55" applyFont="1" applyFill="1" applyBorder="1" applyAlignment="1">
      <alignment horizontal="center" vertical="center" wrapText="1"/>
      <protection/>
    </xf>
    <xf numFmtId="0" fontId="48" fillId="0" borderId="0" xfId="55" applyFont="1" applyFill="1" applyBorder="1" applyAlignment="1">
      <alignment horizontal="center"/>
      <protection/>
    </xf>
    <xf numFmtId="3" fontId="48" fillId="0" borderId="0" xfId="55" applyNumberFormat="1" applyFont="1" applyFill="1" applyBorder="1" applyAlignment="1">
      <alignment horizontal="center"/>
      <protection/>
    </xf>
    <xf numFmtId="3" fontId="50" fillId="0" borderId="0" xfId="55" applyNumberFormat="1" applyFont="1" applyFill="1" applyAlignment="1">
      <alignment horizontal="center"/>
      <protection/>
    </xf>
    <xf numFmtId="0" fontId="14" fillId="0" borderId="42" xfId="0" applyFont="1" applyFill="1" applyBorder="1" applyAlignment="1">
      <alignment horizontal="center"/>
    </xf>
  </cellXfs>
  <cellStyles count="5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_ADANA KOYDES_IS_ICMAL_TABLOSU19(1).12.2006" xfId="42"/>
    <cellStyle name="Çıkış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_2. ETAP Susuz köy 25 TRİLYON" xfId="51"/>
    <cellStyle name="Normal_ADANA KOYDES_IS_ICMAL_TABLOSU19(1).12.2006" xfId="52"/>
    <cellStyle name="Normal_AMASYA KÖYDES 2006-2007 İZLEME TABLOLARIbakanlık Temmuz" xfId="53"/>
    <cellStyle name="Normal_EK_I_II_ III" xfId="54"/>
    <cellStyle name="Normal_EYLÜL2006 İZLEMELERİ" xfId="55"/>
    <cellStyle name="Not" xfId="56"/>
    <cellStyle name="Nötr" xfId="57"/>
    <cellStyle name="Currency" xfId="58"/>
    <cellStyle name="Currency [0]" xfId="59"/>
    <cellStyle name="Toplam" xfId="60"/>
    <cellStyle name="Uyarı Metni" xfId="61"/>
    <cellStyle name="Virgül [0]_ENV_YOL" xfId="62"/>
    <cellStyle name="Virgül_ENV_YOL" xfId="63"/>
    <cellStyle name="Vurgu1" xfId="64"/>
    <cellStyle name="Vurgu2" xfId="65"/>
    <cellStyle name="Vurgu3" xfId="66"/>
    <cellStyle name="Vurgu4" xfId="67"/>
    <cellStyle name="Vurgu5" xfId="68"/>
    <cellStyle name="Vurgu6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02"/>
          <c:y val="0.32775"/>
          <c:w val="0.966"/>
          <c:h val="0.39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6600"/>
                        </a:solidFill>
                        <a:latin typeface="Arial Tur"/>
                        <a:ea typeface="Arial Tur"/>
                        <a:cs typeface="Arial Tur"/>
                      </a:rPr>
                      <a:t>990; 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FFFF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FF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'İL İCMAL 2006'!$B$4:$B$8</c:f>
              <c:strCache/>
            </c:strRef>
          </c:cat>
          <c:val>
            <c:numRef>
              <c:f>'İL İCMAL 2006'!$O$4:$O$8</c:f>
              <c:numCache/>
            </c:numRef>
          </c:val>
        </c:ser>
        <c:firstSliceAng val="30"/>
      </c:pie3DChart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FFFF00"/>
                </a:solidFill>
                <a:latin typeface="Arial Tur"/>
                <a:ea typeface="Arial Tur"/>
                <a:cs typeface="Arial Tur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FF6600"/>
                </a:solidFill>
                <a:latin typeface="Arial Tur"/>
                <a:ea typeface="Arial Tur"/>
                <a:cs typeface="Arial Tur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FFFF"/>
                </a:solidFill>
                <a:latin typeface="Arial Tur"/>
                <a:ea typeface="Arial Tur"/>
                <a:cs typeface="Arial Tur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FF00FF"/>
                </a:solidFill>
                <a:latin typeface="Arial Tur"/>
                <a:ea typeface="Arial Tur"/>
                <a:cs typeface="Arial Tur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FFFFFF"/>
                </a:solidFill>
                <a:latin typeface="Arial Tur"/>
                <a:ea typeface="Arial Tur"/>
                <a:cs typeface="Arial Tur"/>
              </a:defRPr>
            </a:pPr>
          </a:p>
        </c:txPr>
      </c:legendEntry>
      <c:layout>
        <c:manualLayout>
          <c:xMode val="edge"/>
          <c:yMode val="edge"/>
          <c:x val="0"/>
          <c:y val="0.876"/>
          <c:w val="0.97675"/>
          <c:h val="0.116"/>
        </c:manualLayout>
      </c:layout>
      <c:overlay val="0"/>
      <c:spPr>
        <a:solidFill>
          <a:srgbClr val="000080"/>
        </a:solidFill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00008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695325</xdr:colOff>
      <xdr:row>1</xdr:row>
      <xdr:rowOff>0</xdr:rowOff>
    </xdr:from>
    <xdr:to>
      <xdr:col>22</xdr:col>
      <xdr:colOff>1228725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15335250" y="371475"/>
        <a:ext cx="715327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1" name="Line 11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2" name="Line 12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3" name="Line 13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5" name="Line 15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6" name="Line 16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7" name="Line 17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8" name="Line 18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9" name="Line 19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20" name="Line 20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21" name="Line 21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22" name="Line 22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23" name="Line 23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24" name="Line 24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25" name="Line 25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26" name="Line 26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27" name="Line 27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28" name="Line 28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29" name="Line 29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30" name="Line 30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31" name="Line 31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32" name="Line 32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33" name="Line 33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34" name="Line 34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35" name="Line 35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36" name="Line 36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37" name="Line 37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39" name="Line 39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40" name="Line 40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41" name="Line 41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42" name="Line 42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43" name="Line 43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44" name="Line 44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45" name="Line 45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46" name="Line 46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47" name="Line 47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48" name="Line 48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49" name="Line 49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50" name="Line 50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51" name="Line 51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52" name="Line 52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53" name="Line 53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54" name="Line 54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55" name="Line 55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56" name="Line 56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57" name="Line 57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58" name="Line 58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59" name="Line 59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60" name="Line 60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61" name="Line 61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62" name="Line 62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63" name="Line 63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64" name="Line 64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65" name="Line 65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66" name="Line 66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67" name="Line 67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68" name="Line 68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69" name="Line 69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70" name="Line 70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71" name="Line 71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72" name="Line 72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73" name="Line 73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74" name="Line 74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75" name="Line 75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76" name="Line 76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77" name="Line 77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78" name="Line 78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79" name="Line 79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80" name="Line 80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81" name="Line 81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82" name="Line 82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83" name="Line 83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84" name="Line 84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85" name="Line 85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86" name="Line 86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87" name="Line 87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88" name="Line 88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89" name="Line 89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90" name="Line 90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91" name="Line 91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92" name="Line 92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93" name="Line 93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94" name="Line 94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95" name="Line 95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96" name="Line 96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97" name="Line 97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98" name="Line 98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99" name="Line 99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00" name="Line 100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01" name="Line 101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02" name="Line 102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03" name="Line 103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04" name="Line 104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05" name="Line 105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06" name="Line 106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07" name="Line 107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08" name="Line 108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11" name="Line 111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12" name="Line 112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13" name="Line 113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14" name="Line 114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16" name="Line 116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17" name="Line 117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18" name="Line 118"/>
        <xdr:cNvSpPr>
          <a:spLocks/>
        </xdr:cNvSpPr>
      </xdr:nvSpPr>
      <xdr:spPr>
        <a:xfrm>
          <a:off x="119538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19050</xdr:colOff>
      <xdr:row>172</xdr:row>
      <xdr:rowOff>0</xdr:rowOff>
    </xdr:from>
    <xdr:to>
      <xdr:col>8</xdr:col>
      <xdr:colOff>104775</xdr:colOff>
      <xdr:row>172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9210675" y="360045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ydes05\izlameler2006\&#304;LKER%20BEY\F&#304;LM\K&#214;YDES%20&#199;ALI&#350;MALARI\EK&#304;M%20&#304;ZLEMELER&#304;\eyl&#252;l%202006%20da%20gelenler\K&#214;YDES\K&#214;YDES%20&#199;ALI&#350;MALARI%202005%20-%202006\APO%20FLASH\K&#214;YDES%20T&#220;M%20&#304;&#350;LER\K&#214;YDES%20T&#220;M%20&#304;&#350;LER%2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&#214;YDES%20DURUM%20RAPORU%2021.10.2005\Yeni%20Klas&#246;r\&#304;ZLEMELER\KOYDES\K&#214;YDES%20&#199;ALI&#350;MALARI%20(APO)\2.ETAP\2.%20ETAP%20Susuz%20k&#246;y%2025%20TR&#304;LY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ydes05\izlameler2006\&#304;LKER%20BEY\F&#304;LM\K&#214;YDES%20&#199;ALI&#350;MALARI\EK&#304;M%20&#304;ZLEMELER&#304;\eyl&#252;l%202006%20da%20gelenler\K&#214;YDES\K&#214;YDES%20&#199;ALI&#350;MALARI%202005%20-%202006\APO%20FLASH\K&#214;YDES%20T&#220;M%20&#304;&#350;LER\&#304;LLER%20A-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K&#214;YDES%20DURUM%20RAPORU%2021.10.2005\Yeni%20Klas&#246;r\&#304;ZLEMELER\KOYDES\K&#214;YDES%20&#199;ALI&#350;MALARI%20(APO)\SON%20TEKL&#304;FLER\2.ETAP\2.ETAP\B&#304;TL&#304;S%20TOPLANTI\Yeni%20Klas&#246;r\Yeni%20Klas&#246;r\B&#304;TL&#304;S%20TOPLANTI\Yeni%20Klas&#246;r\Kopya%2013%20&#304;L%20PROGRAMI%20S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&#214;YDES%20DURUM%20RAPORU%2021.10.2005\Yeni%20Klas&#246;r\&#304;ZLEMELER\KOYDES\K&#214;YDES%20&#199;ALI&#350;MALARI%20(APO)\SON%20TEKL&#304;FLER\2.ETAP\2.ETAP\B&#304;TL&#304;S%20TOPLANTI\Yeni%20Klas&#246;r\Yeni%20Klas&#246;r\B&#304;TL&#304;S%20TOPLANTI\T&#304;MUR\Kopya%2013%20&#304;L%20PROGRAMI%20S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&#214;YDES%20DURUM%20RAPORU%2021.10.2005\Yeni%20Klas&#246;r\&#304;ZLEMELER\KOYDES\K&#214;YDES%20&#199;ALI&#350;MALARI%20(APO)\2.ETAP\2.%20ETAP%20Susuz%20k&#246;y%2025%20TR&#304;LY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K&#214;YDES%20&#199;ALI&#350;MALARI\2006%20YILI%20K&#214;YDES%20&#199;ALI&#350;MALARI\&#304;ZLEMELER\AyLIK%20&#304;ZLEMELER\EYL&#220;L\K&#214;YDES\K&#214;YDES%20&#199;ALI&#350;MALARI%202005%20-%202006\APO%20FLASH\K&#214;YDES%20T&#220;M%20&#304;&#350;LER\K&#214;YDES%20T&#220;M%20&#304;&#350;LER%2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K&#214;YDES%20&#199;ALI&#350;MALARI\2006%20YILI%20K&#214;YDES%20&#199;ALI&#350;MALARI\&#304;ZLEMELER\AyLIK%20&#304;ZLEMELER\EYL&#220;L\K&#214;YDES\K&#214;YDES%20&#199;ALI&#350;MALARI%202005%20-%202006\APO%20FLASH\K&#214;YDES%20T&#220;M%20&#304;&#350;LER\&#304;LLER%20A-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&#214;YDES%20DURUM%20RAPORU%2021.10.2005\Yeni%20Klas&#246;r\&#304;ZLEMELER\KOYDES\K&#214;YDES%20&#199;ALI&#350;MALARI%20(APO)\SON%20TEKL&#304;FLER\2.ETAP\2.ETAP\B&#304;TL&#304;S%20TOPLANTI\Yeni%20Klas&#246;r\Yeni%20Klas&#246;r\B&#304;TL&#304;S%20TOPLANTI\Yeni%20Klas&#246;r\Kopya%2013%20&#304;L%20PROGRAMI%20SO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&#214;YDES%20DURUM%20RAPORU%2021.10.2005\Yeni%20Klas&#246;r\&#304;ZLEMELER\KOYDES\K&#214;YDES%20&#199;ALI&#350;MALARI%20(APO)\SON%20TEKL&#304;FLER\2.ETAP\2.ETAP\B&#304;TL&#304;S%20TOPLANTI\Yeni%20Klas&#246;r\Yeni%20Klas&#246;r\B&#304;TL&#304;S%20TOPLANTI\T&#304;MUR\Kopya%2013%20&#304;L%20PROGRAMI%20S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İ İŞLER"/>
      <sheetName val="İÇME SUYU İZLEME"/>
      <sheetName val="YOL İZLEME"/>
      <sheetName val="2005 ÖDENEK"/>
      <sheetName val="2006 ÖDENEK"/>
      <sheetName val="GRAFİKLER"/>
      <sheetName val="DEVAM EDEN İŞLER"/>
      <sheetName val="2010 KÖYDES İŞ İCMALİ"/>
      <sheetName val="2009 KÖYDES İŞ İCMALİ (2)"/>
      <sheetName val="2008 KÖYDES İŞ İCMALİ (2)"/>
    </sheetNames>
    <sheetDataSet>
      <sheetData sheetId="0">
        <row r="3">
          <cell r="P3" t="str">
            <v>YOL</v>
          </cell>
          <cell r="Q3" t="str">
            <v>İÇME SUYU</v>
          </cell>
          <cell r="R3" t="str">
            <v>SULAMA</v>
          </cell>
          <cell r="S3" t="str">
            <v>KANAL</v>
          </cell>
          <cell r="X3" t="str">
            <v>DEVAM EDEN</v>
          </cell>
          <cell r="Y3" t="str">
            <v>ORTAK ALIM</v>
          </cell>
        </row>
      </sheetData>
      <sheetData sheetId="3">
        <row r="8">
          <cell r="C8">
            <v>99999999.58069082</v>
          </cell>
          <cell r="D8">
            <v>100000000</v>
          </cell>
        </row>
      </sheetData>
      <sheetData sheetId="4">
        <row r="1">
          <cell r="A1">
            <v>1000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ÖZET TABLO (2)"/>
      <sheetName val="TABLO 1.ETAP (2)"/>
      <sheetName val="TABLO SON DRM (3)"/>
      <sheetName val="KÖYDES 2. ETAP PROGRAMI (2)"/>
      <sheetName val="ÖZET TABLO"/>
      <sheetName val="TABLO 1.ETAP"/>
      <sheetName val="TABLO SON DRM"/>
      <sheetName val="KÖYDES 2. ETAP PROGRAMI"/>
      <sheetName val="2. ETAP PROGRAMI OLMY."/>
      <sheetName val="2. ETAP PROGRAMI YENİ İŞLER"/>
      <sheetName val="2. ETAP PROGRAMITÜM İŞLER"/>
      <sheetName val="PROGRAM"/>
      <sheetName val="PROGRAM (2)"/>
      <sheetName val="PROGRAM toplam"/>
      <sheetName val="2. ETAP PROGRAMITÜM İŞLER (2)"/>
      <sheetName val="PROGRAM toplam (2)"/>
      <sheetName val="TABLO"/>
      <sheetName val="2. ETAP PROGRAMI YENİ İŞLER 25 "/>
      <sheetName val="PROGRAM toplam 25"/>
      <sheetName val="2. etap program"/>
      <sheetName val="2. etap program deneme"/>
      <sheetName val="Sayfa1"/>
      <sheetName val="TABLO SON DRM (2)"/>
      <sheetName val="KÖYDES 2_ ETAP PROGRAMI"/>
    </sheetNames>
    <sheetDataSet>
      <sheetData sheetId="7">
        <row r="6">
          <cell r="AN6">
            <v>40000000</v>
          </cell>
        </row>
        <row r="31">
          <cell r="AC31">
            <v>9053.75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L"/>
      <sheetName val="ADANA"/>
      <sheetName val="ADIYAMAN"/>
      <sheetName val="AFYONKARA"/>
      <sheetName val="AĞRI"/>
      <sheetName val="AKSARAY"/>
      <sheetName val="AMASYA"/>
      <sheetName val="ANKARA"/>
      <sheetName val="ANTALYA"/>
      <sheetName val="ARDAHAN"/>
      <sheetName val="ARTVİN"/>
      <sheetName val="AYDIN"/>
      <sheetName val="BALIKESİR"/>
      <sheetName val="BARTIN"/>
      <sheetName val="BATMAN"/>
      <sheetName val="BAYBURT"/>
      <sheetName val="BİLECİK"/>
      <sheetName val="BİNGÖL"/>
      <sheetName val="BİTLİS"/>
      <sheetName val="BOLU"/>
      <sheetName val="BURDUR"/>
      <sheetName val="BURSA"/>
      <sheetName val="ÇANAKKALE"/>
      <sheetName val="ÇANKIRI"/>
      <sheetName val="ÇORUM"/>
      <sheetName val="DENİZLİ"/>
      <sheetName val="D.BAKIR"/>
      <sheetName val="DÜZCE"/>
      <sheetName val="EDİRNE"/>
      <sheetName val="ELAZIĞ"/>
      <sheetName val="ERZİNCAN"/>
      <sheetName val="ERZURUM"/>
      <sheetName val="ESKİŞEHİ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69">
          <cell r="F69">
            <v>4354296</v>
          </cell>
        </row>
        <row r="102">
          <cell r="F102">
            <v>2404000</v>
          </cell>
        </row>
        <row r="134">
          <cell r="F134">
            <v>2359349</v>
          </cell>
        </row>
        <row r="197">
          <cell r="F197">
            <v>5226336.390000001</v>
          </cell>
        </row>
        <row r="228">
          <cell r="F228">
            <v>436000</v>
          </cell>
        </row>
        <row r="266">
          <cell r="F266">
            <v>1452292</v>
          </cell>
        </row>
        <row r="308">
          <cell r="F308">
            <v>111000</v>
          </cell>
        </row>
        <row r="344">
          <cell r="F344">
            <v>1480000</v>
          </cell>
        </row>
        <row r="373">
          <cell r="F373">
            <v>550000</v>
          </cell>
        </row>
        <row r="428">
          <cell r="F428">
            <v>1900000</v>
          </cell>
        </row>
        <row r="461">
          <cell r="F461">
            <v>284567</v>
          </cell>
        </row>
        <row r="499">
          <cell r="F499">
            <v>1506000</v>
          </cell>
        </row>
      </sheetData>
      <sheetData sheetId="14">
        <row r="19">
          <cell r="U19">
            <v>182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19">
        <row r="418">
          <cell r="F418">
            <v>950000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ÖZET TABLO (2)"/>
      <sheetName val="TABLO 1.ETAP (2)"/>
      <sheetName val="TABLO SON DRM (3)"/>
      <sheetName val="KÖYDES 2. ETAP PROGRAMI (2)"/>
      <sheetName val="ÖZET TABLO"/>
      <sheetName val="TABLO 1.ETAP"/>
      <sheetName val="TABLO SON DRM"/>
      <sheetName val="KÖYDES 2. ETAP PROGRAMI"/>
      <sheetName val="2. ETAP PROGRAMI OLMY."/>
      <sheetName val="2. ETAP PROGRAMI YENİ İŞLER"/>
      <sheetName val="2. ETAP PROGRAMITÜM İŞLER"/>
      <sheetName val="PROGRAM"/>
      <sheetName val="PROGRAM (2)"/>
      <sheetName val="PROGRAM toplam"/>
      <sheetName val="2. ETAP PROGRAMITÜM İŞLER (2)"/>
      <sheetName val="PROGRAM toplam (2)"/>
      <sheetName val="TABLO"/>
      <sheetName val="2. ETAP PROGRAMI YENİ İŞLER 25 "/>
      <sheetName val="PROGRAM toplam 25"/>
      <sheetName val="2. etap program"/>
      <sheetName val="2. etap program deneme"/>
      <sheetName val="Sayfa1"/>
      <sheetName val="TABLO SON DRM (2)"/>
    </sheetNames>
    <sheetDataSet>
      <sheetData sheetId="7">
        <row r="6">
          <cell r="AN6">
            <v>40000000</v>
          </cell>
        </row>
        <row r="31">
          <cell r="AC31">
            <v>9053.75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YENİ İŞLER"/>
      <sheetName val="İÇME SUYU İZLEME"/>
      <sheetName val="YOL İZLEME"/>
      <sheetName val="2005 ÖDENEK"/>
      <sheetName val="2006 ÖDENEK"/>
      <sheetName val="GRAFİKLER"/>
      <sheetName val="DEVAM EDEN İŞLER"/>
    </sheetNames>
    <sheetDataSet>
      <sheetData sheetId="0">
        <row r="3">
          <cell r="P3" t="str">
            <v>YOL</v>
          </cell>
          <cell r="Q3" t="str">
            <v>İÇME SUYU</v>
          </cell>
          <cell r="R3" t="str">
            <v>SULAMA</v>
          </cell>
          <cell r="S3" t="str">
            <v>KANAL</v>
          </cell>
          <cell r="X3" t="str">
            <v>DEVAM EDEN</v>
          </cell>
          <cell r="Y3" t="str">
            <v>ORTAK ALIM</v>
          </cell>
        </row>
      </sheetData>
      <sheetData sheetId="3">
        <row r="8">
          <cell r="C8">
            <v>99999999.58069082</v>
          </cell>
          <cell r="D8">
            <v>100000000</v>
          </cell>
        </row>
      </sheetData>
      <sheetData sheetId="4">
        <row r="1">
          <cell r="A1">
            <v>1000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ENEL"/>
      <sheetName val="ADANA"/>
      <sheetName val="ADIYAMAN"/>
      <sheetName val="AFYONKARA"/>
      <sheetName val="AĞRI"/>
      <sheetName val="AKSARAY"/>
      <sheetName val="AMASYA"/>
      <sheetName val="ANKARA"/>
      <sheetName val="ANTALYA"/>
      <sheetName val="ARDAHAN"/>
      <sheetName val="ARTVİN"/>
      <sheetName val="AYDIN"/>
      <sheetName val="BALIKESİR"/>
      <sheetName val="BARTIN"/>
      <sheetName val="BATMAN"/>
      <sheetName val="BAYBURT"/>
      <sheetName val="BİLECİK"/>
      <sheetName val="BİNGÖL"/>
      <sheetName val="BİTLİS"/>
      <sheetName val="BOLU"/>
      <sheetName val="BURDUR"/>
      <sheetName val="BURSA"/>
      <sheetName val="ÇANAKKALE"/>
      <sheetName val="ÇANKIRI"/>
      <sheetName val="ÇORUM"/>
      <sheetName val="DENİZLİ"/>
      <sheetName val="D.BAKIR"/>
      <sheetName val="DÜZCE"/>
      <sheetName val="EDİRNE"/>
      <sheetName val="ELAZIĞ"/>
      <sheetName val="ERZİNCAN"/>
      <sheetName val="ERZURUM"/>
      <sheetName val="ESKİŞEHİ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69">
          <cell r="F69">
            <v>4354296</v>
          </cell>
        </row>
        <row r="102">
          <cell r="F102">
            <v>2404000</v>
          </cell>
        </row>
        <row r="134">
          <cell r="F134">
            <v>2359349</v>
          </cell>
        </row>
        <row r="197">
          <cell r="F197">
            <v>5226336.390000001</v>
          </cell>
        </row>
        <row r="228">
          <cell r="F228">
            <v>436000</v>
          </cell>
        </row>
        <row r="266">
          <cell r="F266">
            <v>1452292</v>
          </cell>
        </row>
        <row r="308">
          <cell r="F308">
            <v>111000</v>
          </cell>
        </row>
        <row r="344">
          <cell r="F344">
            <v>1480000</v>
          </cell>
        </row>
        <row r="373">
          <cell r="F373">
            <v>550000</v>
          </cell>
        </row>
        <row r="428">
          <cell r="F428">
            <v>1900000</v>
          </cell>
        </row>
        <row r="461">
          <cell r="F461">
            <v>284567</v>
          </cell>
        </row>
        <row r="499">
          <cell r="F499">
            <v>1506000</v>
          </cell>
        </row>
      </sheetData>
      <sheetData sheetId="14">
        <row r="19">
          <cell r="U19">
            <v>182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  <sheetName val="PROGRAM ÇIKTI _2_"/>
    </sheetNames>
    <sheetDataSet>
      <sheetData sheetId="19">
        <row r="418">
          <cell r="F418">
            <v>950000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E32"/>
  <sheetViews>
    <sheetView zoomScalePageLayoutView="0" workbookViewId="0" topLeftCell="A1">
      <selection activeCell="H32" sqref="H32"/>
    </sheetView>
  </sheetViews>
  <sheetFormatPr defaultColWidth="9.00390625" defaultRowHeight="12.75"/>
  <cols>
    <col min="1" max="1" width="15.125" style="2" customWidth="1"/>
    <col min="2" max="2" width="21.875" style="1" customWidth="1"/>
    <col min="3" max="3" width="12.00390625" style="1" customWidth="1"/>
    <col min="4" max="4" width="9.625" style="4" customWidth="1"/>
    <col min="5" max="5" width="9.375" style="4" customWidth="1"/>
    <col min="6" max="6" width="11.125" style="4" customWidth="1"/>
    <col min="7" max="7" width="9.375" style="4" customWidth="1"/>
    <col min="8" max="8" width="10.25390625" style="4" customWidth="1"/>
    <col min="9" max="9" width="12.125" style="4" customWidth="1"/>
    <col min="10" max="10" width="11.125" style="4" customWidth="1"/>
    <col min="11" max="11" width="11.625" style="4" customWidth="1"/>
    <col min="12" max="12" width="11.125" style="4" customWidth="1"/>
    <col min="13" max="13" width="11.625" style="4" customWidth="1"/>
    <col min="14" max="14" width="11.375" style="4" customWidth="1"/>
    <col min="15" max="15" width="11.75390625" style="4" customWidth="1"/>
    <col min="16" max="16" width="12.625" style="4" customWidth="1"/>
    <col min="17" max="17" width="12.25390625" style="4" customWidth="1"/>
    <col min="18" max="18" width="13.625" style="4" customWidth="1"/>
    <col min="19" max="19" width="14.25390625" style="1" customWidth="1"/>
    <col min="20" max="20" width="13.125" style="1" customWidth="1"/>
    <col min="21" max="21" width="14.75390625" style="1" customWidth="1"/>
    <col min="22" max="22" width="18.875" style="1" customWidth="1"/>
    <col min="23" max="23" width="16.25390625" style="1" customWidth="1"/>
    <col min="24" max="31" width="9.125" style="1" customWidth="1"/>
    <col min="32" max="16384" width="9.125" style="2" customWidth="1"/>
  </cols>
  <sheetData>
    <row r="1" spans="1:23" ht="29.25" customHeight="1" thickBot="1">
      <c r="A1" s="187" t="s">
        <v>52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29"/>
      <c r="Q1" s="29"/>
      <c r="R1" s="29"/>
      <c r="S1" s="29"/>
      <c r="T1" s="29"/>
      <c r="U1" s="29"/>
      <c r="V1" s="29"/>
      <c r="W1" s="29"/>
    </row>
    <row r="2" spans="1:17" ht="33" customHeight="1">
      <c r="A2" s="180" t="s">
        <v>62</v>
      </c>
      <c r="B2" s="175" t="s">
        <v>30</v>
      </c>
      <c r="C2" s="177" t="s">
        <v>31</v>
      </c>
      <c r="D2" s="178"/>
      <c r="E2" s="179"/>
      <c r="F2" s="172" t="s">
        <v>32</v>
      </c>
      <c r="G2" s="173"/>
      <c r="H2" s="174"/>
      <c r="I2" s="191" t="s">
        <v>53</v>
      </c>
      <c r="J2" s="192"/>
      <c r="K2" s="193"/>
      <c r="L2" s="194" t="s">
        <v>54</v>
      </c>
      <c r="M2" s="195"/>
      <c r="N2" s="196"/>
      <c r="O2" s="189" t="s">
        <v>1</v>
      </c>
      <c r="P2" s="2"/>
      <c r="Q2" s="5"/>
    </row>
    <row r="3" spans="1:17" ht="56.25" customHeight="1" thickBot="1">
      <c r="A3" s="181"/>
      <c r="B3" s="176"/>
      <c r="C3" s="75" t="s">
        <v>51</v>
      </c>
      <c r="D3" s="73" t="s">
        <v>0</v>
      </c>
      <c r="E3" s="71" t="s">
        <v>33</v>
      </c>
      <c r="F3" s="97" t="s">
        <v>51</v>
      </c>
      <c r="G3" s="74" t="s">
        <v>0</v>
      </c>
      <c r="H3" s="45" t="s">
        <v>33</v>
      </c>
      <c r="I3" s="76" t="s">
        <v>51</v>
      </c>
      <c r="J3" s="77" t="s">
        <v>0</v>
      </c>
      <c r="K3" s="78" t="s">
        <v>33</v>
      </c>
      <c r="L3" s="86" t="s">
        <v>51</v>
      </c>
      <c r="M3" s="87" t="s">
        <v>0</v>
      </c>
      <c r="N3" s="88" t="s">
        <v>33</v>
      </c>
      <c r="O3" s="190"/>
      <c r="P3" s="2"/>
      <c r="Q3" s="5"/>
    </row>
    <row r="4" spans="1:17" ht="21.75" customHeight="1" thickBot="1" thickTop="1">
      <c r="A4" s="181"/>
      <c r="B4" s="6" t="s">
        <v>34</v>
      </c>
      <c r="C4" s="38">
        <v>67</v>
      </c>
      <c r="D4" s="39">
        <v>129</v>
      </c>
      <c r="E4" s="100">
        <f>C4+D4</f>
        <v>196</v>
      </c>
      <c r="F4" s="70">
        <v>67</v>
      </c>
      <c r="G4" s="46">
        <v>85</v>
      </c>
      <c r="H4" s="47">
        <f>F4+G4</f>
        <v>152</v>
      </c>
      <c r="I4" s="164">
        <v>0</v>
      </c>
      <c r="J4" s="79">
        <v>14</v>
      </c>
      <c r="K4" s="80">
        <f>I4+J4</f>
        <v>14</v>
      </c>
      <c r="L4" s="168">
        <v>0</v>
      </c>
      <c r="M4" s="89">
        <v>0</v>
      </c>
      <c r="N4" s="90">
        <f>L4+M4</f>
        <v>0</v>
      </c>
      <c r="O4" s="98">
        <f>E4+H4+K4+N4</f>
        <v>362</v>
      </c>
      <c r="P4" s="2"/>
      <c r="Q4" s="7"/>
    </row>
    <row r="5" spans="1:17" ht="21.75" customHeight="1" thickTop="1">
      <c r="A5" s="181"/>
      <c r="B5" s="8" t="s">
        <v>35</v>
      </c>
      <c r="C5" s="40">
        <v>0</v>
      </c>
      <c r="D5" s="41">
        <v>0</v>
      </c>
      <c r="E5" s="72">
        <f>C5+D5</f>
        <v>0</v>
      </c>
      <c r="F5" s="48">
        <v>0</v>
      </c>
      <c r="G5" s="49">
        <v>0</v>
      </c>
      <c r="H5" s="50">
        <f>F5+G5</f>
        <v>0</v>
      </c>
      <c r="I5" s="165">
        <v>0</v>
      </c>
      <c r="J5" s="81">
        <v>0</v>
      </c>
      <c r="K5" s="82">
        <f>I5+J5</f>
        <v>0</v>
      </c>
      <c r="L5" s="169">
        <v>0</v>
      </c>
      <c r="M5" s="91">
        <v>0</v>
      </c>
      <c r="N5" s="92">
        <f>L5+M5</f>
        <v>0</v>
      </c>
      <c r="O5" s="96">
        <f>E5+H5+K5+N5</f>
        <v>0</v>
      </c>
      <c r="P5" s="2"/>
      <c r="Q5" s="7"/>
    </row>
    <row r="6" spans="1:17" ht="21.75" customHeight="1">
      <c r="A6" s="181"/>
      <c r="B6" s="9" t="s">
        <v>36</v>
      </c>
      <c r="C6" s="42">
        <v>0</v>
      </c>
      <c r="D6" s="41">
        <v>0</v>
      </c>
      <c r="E6" s="72">
        <f>C6+D6</f>
        <v>0</v>
      </c>
      <c r="F6" s="51">
        <v>0</v>
      </c>
      <c r="G6" s="49">
        <v>0</v>
      </c>
      <c r="H6" s="50">
        <f>F6+G6</f>
        <v>0</v>
      </c>
      <c r="I6" s="166">
        <v>0</v>
      </c>
      <c r="J6" s="81">
        <v>0</v>
      </c>
      <c r="K6" s="82">
        <f>I6+J6</f>
        <v>0</v>
      </c>
      <c r="L6" s="170">
        <v>0</v>
      </c>
      <c r="M6" s="91">
        <v>0</v>
      </c>
      <c r="N6" s="92">
        <f>L6+M6</f>
        <v>0</v>
      </c>
      <c r="O6" s="96">
        <f>E6+H6+K6+N6</f>
        <v>0</v>
      </c>
      <c r="P6" s="2"/>
      <c r="Q6" s="7"/>
    </row>
    <row r="7" spans="1:17" ht="21.75" customHeight="1">
      <c r="A7" s="181"/>
      <c r="B7" s="8" t="s">
        <v>37</v>
      </c>
      <c r="C7" s="40">
        <v>0</v>
      </c>
      <c r="D7" s="41">
        <v>0</v>
      </c>
      <c r="E7" s="72">
        <f>C7+D7</f>
        <v>0</v>
      </c>
      <c r="F7" s="48">
        <v>0</v>
      </c>
      <c r="G7" s="49">
        <v>0</v>
      </c>
      <c r="H7" s="50">
        <f>F7+G7</f>
        <v>0</v>
      </c>
      <c r="I7" s="165">
        <v>0</v>
      </c>
      <c r="J7" s="81">
        <v>0</v>
      </c>
      <c r="K7" s="82">
        <f>I7+J7</f>
        <v>0</v>
      </c>
      <c r="L7" s="169">
        <v>0</v>
      </c>
      <c r="M7" s="91">
        <v>0</v>
      </c>
      <c r="N7" s="92">
        <f>L7+M7</f>
        <v>0</v>
      </c>
      <c r="O7" s="96">
        <f>E7+H7+K7+N7</f>
        <v>0</v>
      </c>
      <c r="P7" s="2"/>
      <c r="Q7" s="7"/>
    </row>
    <row r="8" spans="1:17" ht="21.75" customHeight="1" thickBot="1">
      <c r="A8" s="181"/>
      <c r="B8" s="8" t="s">
        <v>38</v>
      </c>
      <c r="C8" s="69">
        <v>0</v>
      </c>
      <c r="D8" s="43">
        <v>0</v>
      </c>
      <c r="E8" s="72">
        <f>C8+D8</f>
        <v>0</v>
      </c>
      <c r="F8" s="48">
        <v>0</v>
      </c>
      <c r="G8" s="52">
        <v>0</v>
      </c>
      <c r="H8" s="50">
        <f>F8+G8</f>
        <v>0</v>
      </c>
      <c r="I8" s="165">
        <v>0</v>
      </c>
      <c r="J8" s="83">
        <v>0</v>
      </c>
      <c r="K8" s="82">
        <f>I8+J8</f>
        <v>0</v>
      </c>
      <c r="L8" s="169">
        <v>0</v>
      </c>
      <c r="M8" s="93">
        <v>0</v>
      </c>
      <c r="N8" s="92">
        <f>L8+M8</f>
        <v>0</v>
      </c>
      <c r="O8" s="96">
        <f>E8+H8+K8+N8</f>
        <v>0</v>
      </c>
      <c r="P8" s="2"/>
      <c r="Q8" s="7"/>
    </row>
    <row r="9" spans="1:17" ht="21.75" customHeight="1" thickBot="1" thickTop="1">
      <c r="A9" s="182"/>
      <c r="B9" s="10" t="s">
        <v>33</v>
      </c>
      <c r="C9" s="101">
        <f aca="true" t="shared" si="0" ref="C9:O9">SUM(C4:C8)</f>
        <v>67</v>
      </c>
      <c r="D9" s="68">
        <f t="shared" si="0"/>
        <v>129</v>
      </c>
      <c r="E9" s="44">
        <f t="shared" si="0"/>
        <v>196</v>
      </c>
      <c r="F9" s="53">
        <f t="shared" si="0"/>
        <v>67</v>
      </c>
      <c r="G9" s="54">
        <f t="shared" si="0"/>
        <v>85</v>
      </c>
      <c r="H9" s="55">
        <f t="shared" si="0"/>
        <v>152</v>
      </c>
      <c r="I9" s="167">
        <f t="shared" si="0"/>
        <v>0</v>
      </c>
      <c r="J9" s="84">
        <f t="shared" si="0"/>
        <v>14</v>
      </c>
      <c r="K9" s="85">
        <f t="shared" si="0"/>
        <v>14</v>
      </c>
      <c r="L9" s="171">
        <f t="shared" si="0"/>
        <v>0</v>
      </c>
      <c r="M9" s="94">
        <f t="shared" si="0"/>
        <v>0</v>
      </c>
      <c r="N9" s="95">
        <f t="shared" si="0"/>
        <v>0</v>
      </c>
      <c r="O9" s="99">
        <f t="shared" si="0"/>
        <v>362</v>
      </c>
      <c r="P9" s="2"/>
      <c r="Q9" s="11"/>
    </row>
    <row r="10" ht="10.5" customHeight="1">
      <c r="A10" s="12"/>
    </row>
    <row r="11" spans="1:17" ht="23.25" customHeight="1" thickBot="1">
      <c r="A11" s="183" t="s">
        <v>39</v>
      </c>
      <c r="B11" s="183"/>
      <c r="C11" s="183"/>
      <c r="D11" s="18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  <c r="P11" s="14"/>
      <c r="Q11" s="14"/>
    </row>
    <row r="12" spans="1:31" s="18" customFormat="1" ht="43.5" customHeight="1" thickBot="1">
      <c r="A12" s="184" t="s">
        <v>62</v>
      </c>
      <c r="B12" s="3" t="s">
        <v>40</v>
      </c>
      <c r="C12" s="56" t="s">
        <v>41</v>
      </c>
      <c r="D12" s="60" t="s">
        <v>34</v>
      </c>
      <c r="E12" s="34"/>
      <c r="F12" s="35"/>
      <c r="G12" s="15"/>
      <c r="H12" s="15"/>
      <c r="I12" s="16"/>
      <c r="J12" s="16"/>
      <c r="K12" s="16"/>
      <c r="L12" s="16"/>
      <c r="M12" s="16"/>
      <c r="N12" s="16"/>
      <c r="P12" s="30"/>
      <c r="Q12" s="30"/>
      <c r="R12" s="30"/>
      <c r="S12" s="30"/>
      <c r="T12" s="30"/>
      <c r="U12" s="30"/>
      <c r="V12" s="30"/>
      <c r="W12" s="30"/>
      <c r="X12" s="17"/>
      <c r="Y12" s="17"/>
      <c r="Z12" s="17"/>
      <c r="AA12" s="17"/>
      <c r="AB12" s="17"/>
      <c r="AC12" s="17"/>
      <c r="AD12" s="17"/>
      <c r="AE12" s="17"/>
    </row>
    <row r="13" spans="1:23" ht="18" customHeight="1">
      <c r="A13" s="185"/>
      <c r="B13" s="19" t="s">
        <v>42</v>
      </c>
      <c r="C13" s="57">
        <v>0</v>
      </c>
      <c r="D13" s="61">
        <v>0</v>
      </c>
      <c r="E13" s="36"/>
      <c r="F13" s="28"/>
      <c r="G13" s="31"/>
      <c r="H13" s="31"/>
      <c r="O13" s="30"/>
      <c r="P13" s="30"/>
      <c r="Q13" s="30"/>
      <c r="R13" s="30"/>
      <c r="S13" s="30"/>
      <c r="T13" s="30"/>
      <c r="U13" s="30"/>
      <c r="V13" s="30"/>
      <c r="W13" s="30"/>
    </row>
    <row r="14" spans="1:23" ht="18" customHeight="1">
      <c r="A14" s="185"/>
      <c r="B14" s="20" t="s">
        <v>43</v>
      </c>
      <c r="C14" s="58">
        <v>0</v>
      </c>
      <c r="D14" s="62">
        <v>8</v>
      </c>
      <c r="E14" s="36"/>
      <c r="F14" s="28"/>
      <c r="G14" s="31"/>
      <c r="H14" s="31"/>
      <c r="O14" s="30"/>
      <c r="P14" s="30"/>
      <c r="Q14" s="30"/>
      <c r="R14" s="30"/>
      <c r="S14" s="30"/>
      <c r="T14" s="30"/>
      <c r="U14" s="30"/>
      <c r="V14" s="30"/>
      <c r="W14" s="30"/>
    </row>
    <row r="15" spans="1:23" ht="18" customHeight="1">
      <c r="A15" s="185"/>
      <c r="B15" s="20" t="s">
        <v>44</v>
      </c>
      <c r="C15" s="59">
        <v>73.5</v>
      </c>
      <c r="D15" s="63">
        <v>229.4</v>
      </c>
      <c r="E15" s="37"/>
      <c r="F15" s="28"/>
      <c r="G15" s="32"/>
      <c r="H15" s="32"/>
      <c r="O15" s="30"/>
      <c r="P15" s="30"/>
      <c r="Q15" s="30"/>
      <c r="R15" s="30"/>
      <c r="S15" s="30"/>
      <c r="T15" s="30"/>
      <c r="U15" s="30"/>
      <c r="V15" s="30"/>
      <c r="W15" s="30"/>
    </row>
    <row r="16" spans="1:17" ht="18" customHeight="1">
      <c r="A16" s="185"/>
      <c r="B16" s="20" t="s">
        <v>45</v>
      </c>
      <c r="C16" s="59">
        <v>160.55</v>
      </c>
      <c r="D16" s="64">
        <v>318.8</v>
      </c>
      <c r="E16" s="37"/>
      <c r="F16" s="28"/>
      <c r="G16" s="33"/>
      <c r="H16" s="33"/>
      <c r="O16" s="21"/>
      <c r="P16" s="21"/>
      <c r="Q16" s="21"/>
    </row>
    <row r="17" spans="1:17" ht="18" customHeight="1">
      <c r="A17" s="185"/>
      <c r="B17" s="20" t="s">
        <v>46</v>
      </c>
      <c r="C17" s="58">
        <v>99.7</v>
      </c>
      <c r="D17" s="62">
        <v>120.1</v>
      </c>
      <c r="E17" s="36"/>
      <c r="F17" s="28"/>
      <c r="G17" s="31"/>
      <c r="H17" s="31"/>
      <c r="O17" s="21"/>
      <c r="P17" s="21"/>
      <c r="Q17" s="21"/>
    </row>
    <row r="18" spans="1:17" ht="18" customHeight="1">
      <c r="A18" s="185"/>
      <c r="B18" s="20" t="s">
        <v>47</v>
      </c>
      <c r="C18" s="58">
        <v>0</v>
      </c>
      <c r="D18" s="62">
        <v>0</v>
      </c>
      <c r="E18" s="36"/>
      <c r="F18" s="28"/>
      <c r="G18" s="31"/>
      <c r="H18" s="31"/>
      <c r="O18" s="21"/>
      <c r="P18" s="21"/>
      <c r="Q18" s="21"/>
    </row>
    <row r="19" spans="1:17" ht="18" customHeight="1">
      <c r="A19" s="185"/>
      <c r="B19" s="67" t="s">
        <v>2</v>
      </c>
      <c r="C19" s="65">
        <v>0</v>
      </c>
      <c r="D19" s="66">
        <v>0</v>
      </c>
      <c r="E19" s="36"/>
      <c r="F19" s="28"/>
      <c r="G19" s="31"/>
      <c r="H19" s="31"/>
      <c r="O19" s="21"/>
      <c r="P19" s="21"/>
      <c r="Q19" s="21"/>
    </row>
    <row r="20" spans="1:17" ht="18" customHeight="1">
      <c r="A20" s="185"/>
      <c r="B20" s="67" t="s">
        <v>3</v>
      </c>
      <c r="C20" s="65">
        <v>0</v>
      </c>
      <c r="D20" s="66">
        <v>0</v>
      </c>
      <c r="E20" s="36"/>
      <c r="F20" s="28"/>
      <c r="G20" s="31"/>
      <c r="H20" s="31"/>
      <c r="O20" s="21"/>
      <c r="P20" s="21"/>
      <c r="Q20" s="21"/>
    </row>
    <row r="21" spans="1:17" ht="18" customHeight="1">
      <c r="A21" s="185"/>
      <c r="B21" s="67" t="s">
        <v>60</v>
      </c>
      <c r="C21" s="65">
        <v>0</v>
      </c>
      <c r="D21" s="66">
        <v>0</v>
      </c>
      <c r="E21" s="36"/>
      <c r="F21" s="28"/>
      <c r="G21" s="31"/>
      <c r="H21" s="31"/>
      <c r="O21" s="21"/>
      <c r="P21" s="21"/>
      <c r="Q21" s="21"/>
    </row>
    <row r="22" spans="1:17" ht="18" customHeight="1">
      <c r="A22" s="185"/>
      <c r="B22" s="20" t="s">
        <v>48</v>
      </c>
      <c r="C22" s="106">
        <v>2</v>
      </c>
      <c r="D22" s="107">
        <v>2</v>
      </c>
      <c r="E22" s="36"/>
      <c r="F22" s="28"/>
      <c r="G22" s="31"/>
      <c r="H22" s="31"/>
      <c r="O22" s="21"/>
      <c r="P22" s="21"/>
      <c r="Q22" s="21"/>
    </row>
    <row r="23" spans="1:24" ht="18" customHeight="1">
      <c r="A23" s="185"/>
      <c r="B23" s="20" t="s">
        <v>49</v>
      </c>
      <c r="C23" s="106">
        <v>10</v>
      </c>
      <c r="D23" s="107">
        <v>10</v>
      </c>
      <c r="E23" s="36"/>
      <c r="F23" s="28"/>
      <c r="G23" s="31"/>
      <c r="H23" s="31"/>
      <c r="O23" s="188"/>
      <c r="P23" s="188"/>
      <c r="Q23" s="188"/>
      <c r="R23" s="188"/>
      <c r="S23" s="188"/>
      <c r="T23" s="188"/>
      <c r="U23" s="188"/>
      <c r="V23" s="188"/>
      <c r="W23" s="188"/>
      <c r="X23" s="30"/>
    </row>
    <row r="24" spans="1:24" ht="18" customHeight="1" thickBot="1">
      <c r="A24" s="186"/>
      <c r="B24" s="22" t="s">
        <v>50</v>
      </c>
      <c r="C24" s="108"/>
      <c r="D24" s="109"/>
      <c r="E24" s="36"/>
      <c r="F24" s="28"/>
      <c r="G24" s="31"/>
      <c r="H24" s="31"/>
      <c r="O24" s="188"/>
      <c r="P24" s="188"/>
      <c r="Q24" s="188"/>
      <c r="R24" s="188"/>
      <c r="S24" s="188"/>
      <c r="T24" s="188"/>
      <c r="U24" s="188"/>
      <c r="V24" s="188"/>
      <c r="W24" s="188"/>
      <c r="X24" s="30"/>
    </row>
    <row r="25" ht="8.25" customHeight="1"/>
    <row r="26" spans="1:8" ht="12.75">
      <c r="A26" s="23"/>
      <c r="B26" s="24"/>
      <c r="C26" s="24"/>
      <c r="D26" s="16"/>
      <c r="E26" s="16"/>
      <c r="F26" s="16"/>
      <c r="G26" s="16"/>
      <c r="H26" s="16"/>
    </row>
    <row r="27" spans="1:8" ht="14.25" customHeight="1">
      <c r="A27" s="25"/>
      <c r="B27" s="26"/>
      <c r="C27" s="26"/>
      <c r="D27" s="16"/>
      <c r="E27" s="16"/>
      <c r="F27" s="16"/>
      <c r="G27" s="16"/>
      <c r="H27" s="16"/>
    </row>
    <row r="28" spans="1:8" ht="12.75">
      <c r="A28" s="23"/>
      <c r="B28" s="26"/>
      <c r="C28" s="26"/>
      <c r="D28" s="16"/>
      <c r="E28" s="16"/>
      <c r="F28" s="16"/>
      <c r="G28" s="16"/>
      <c r="H28" s="16"/>
    </row>
    <row r="29" spans="1:8" ht="12.75">
      <c r="A29" s="23"/>
      <c r="B29" s="27"/>
      <c r="C29" s="27"/>
      <c r="D29" s="16"/>
      <c r="E29" s="16"/>
      <c r="F29" s="16"/>
      <c r="G29" s="16"/>
      <c r="H29" s="16"/>
    </row>
    <row r="30" spans="1:3" ht="12.75">
      <c r="A30" s="28"/>
      <c r="B30" s="4"/>
      <c r="C30" s="4"/>
    </row>
    <row r="31" spans="1:3" ht="12.75">
      <c r="A31" s="28"/>
      <c r="B31" s="4"/>
      <c r="C31" s="4"/>
    </row>
    <row r="32" spans="1:3" ht="12.75">
      <c r="A32" s="28"/>
      <c r="B32" s="4"/>
      <c r="C32" s="4"/>
    </row>
  </sheetData>
  <sheetProtection/>
  <protectedRanges>
    <protectedRange sqref="G13:H24 E13:E24 C13:D18 C22:D24" name="Aralık1"/>
    <protectedRange sqref="C19:D21" name="Aralık1_3"/>
  </protectedRanges>
  <mergeCells count="11">
    <mergeCell ref="A1:O1"/>
    <mergeCell ref="O23:W24"/>
    <mergeCell ref="O2:O3"/>
    <mergeCell ref="I2:K2"/>
    <mergeCell ref="L2:N2"/>
    <mergeCell ref="A11:D11"/>
    <mergeCell ref="A12:A24"/>
    <mergeCell ref="F2:H2"/>
    <mergeCell ref="B2:B3"/>
    <mergeCell ref="C2:E2"/>
    <mergeCell ref="A2:A9"/>
  </mergeCells>
  <dataValidations count="2">
    <dataValidation type="custom" allowBlank="1" showInputMessage="1" showErrorMessage="1" errorTitle="LÜTFEN DÜZELTİN" error="PLANLANAN İÇME SUYU İŞ SAYISI, İÇME SUYU HİZMETİ GÖTÜRÜLECEK ÜNİTE SAYISINDAN AZ OLAMAZ " sqref="C9">
      <formula1>C9&lt;=#REF!</formula1>
    </dataValidation>
    <dataValidation type="custom" allowBlank="1" showInputMessage="1" showErrorMessage="1" errorTitle="LÜTFEN DÜZELTİN" error="BİTEN ÜNİTE SAYISI BİTEN İÇME SUYU SAYISINDAN AZ OLAMAZ" sqref="E4">
      <formula1>E4&lt;=#REF!</formula1>
    </dataValidation>
  </dataValidations>
  <printOptions/>
  <pageMargins left="0.68" right="0.36" top="0.92" bottom="0.52" header="0.47" footer="0.43"/>
  <pageSetup horizontalDpi="600" verticalDpi="600" orientation="landscape" paperSize="9" scale="65" r:id="rId2"/>
  <headerFooter alignWithMargins="0">
    <oddHeader>&amp;C&amp;"Arial Tur,Kalın"&amp;12T.C
İÇİŞLERİ BAKANLIĞI
Mahalli İdareler Genel Müdürlüğü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Y172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D171" sqref="D171"/>
    </sheetView>
  </sheetViews>
  <sheetFormatPr defaultColWidth="9.00390625" defaultRowHeight="12.75"/>
  <cols>
    <col min="1" max="1" width="6.25390625" style="113" bestFit="1" customWidth="1"/>
    <col min="2" max="2" width="8.25390625" style="113" bestFit="1" customWidth="1"/>
    <col min="3" max="3" width="12.625" style="113" customWidth="1"/>
    <col min="4" max="4" width="54.00390625" style="113" customWidth="1"/>
    <col min="5" max="5" width="15.625" style="113" customWidth="1"/>
    <col min="6" max="6" width="9.25390625" style="114" customWidth="1"/>
    <col min="7" max="7" width="7.375" style="113" customWidth="1"/>
    <col min="8" max="8" width="7.25390625" style="113" customWidth="1"/>
    <col min="9" max="9" width="12.625" style="114" bestFit="1" customWidth="1"/>
    <col min="10" max="10" width="8.625" style="115" bestFit="1" customWidth="1"/>
    <col min="11" max="11" width="7.375" style="115" customWidth="1"/>
    <col min="12" max="12" width="7.625" style="115" customWidth="1"/>
    <col min="13" max="13" width="9.00390625" style="116" customWidth="1"/>
    <col min="14" max="15" width="7.375" style="116" customWidth="1"/>
    <col min="16" max="16" width="6.625" style="115" customWidth="1"/>
    <col min="17" max="17" width="7.875" style="115" customWidth="1"/>
    <col min="18" max="18" width="7.25390625" style="113" customWidth="1"/>
    <col min="19" max="19" width="8.375" style="113" customWidth="1"/>
    <col min="20" max="20" width="7.375" style="117" customWidth="1"/>
    <col min="21" max="21" width="8.375" style="117" customWidth="1"/>
    <col min="22" max="22" width="6.25390625" style="117" customWidth="1"/>
    <col min="23" max="23" width="6.00390625" style="117" customWidth="1"/>
    <col min="24" max="24" width="9.125" style="117" customWidth="1"/>
    <col min="25" max="25" width="17.25390625" style="113" customWidth="1"/>
    <col min="26" max="16384" width="9.125" style="113" customWidth="1"/>
  </cols>
  <sheetData>
    <row r="2" spans="1:25" ht="18.75">
      <c r="A2" s="205" t="s">
        <v>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</row>
    <row r="3" ht="13.5" thickBot="1"/>
    <row r="4" spans="1:25" ht="33.75" customHeight="1" thickBot="1" thickTop="1">
      <c r="A4" s="198" t="s">
        <v>28</v>
      </c>
      <c r="B4" s="199" t="s">
        <v>59</v>
      </c>
      <c r="C4" s="199" t="s">
        <v>29</v>
      </c>
      <c r="D4" s="199" t="s">
        <v>5</v>
      </c>
      <c r="E4" s="199"/>
      <c r="F4" s="200" t="s">
        <v>58</v>
      </c>
      <c r="G4" s="199" t="s">
        <v>6</v>
      </c>
      <c r="H4" s="199"/>
      <c r="I4" s="201" t="s">
        <v>7</v>
      </c>
      <c r="J4" s="118" t="s">
        <v>8</v>
      </c>
      <c r="K4" s="118" t="s">
        <v>55</v>
      </c>
      <c r="L4" s="118" t="s">
        <v>27</v>
      </c>
      <c r="M4" s="119" t="s">
        <v>56</v>
      </c>
      <c r="N4" s="119" t="s">
        <v>9</v>
      </c>
      <c r="O4" s="119" t="s">
        <v>10</v>
      </c>
      <c r="P4" s="118" t="s">
        <v>57</v>
      </c>
      <c r="Q4" s="118" t="s">
        <v>11</v>
      </c>
      <c r="R4" s="202" t="s">
        <v>12</v>
      </c>
      <c r="S4" s="202"/>
      <c r="T4" s="197" t="s">
        <v>30</v>
      </c>
      <c r="U4" s="197"/>
      <c r="V4" s="197"/>
      <c r="W4" s="197"/>
      <c r="X4" s="197"/>
      <c r="Y4" s="197"/>
    </row>
    <row r="5" spans="1:25" ht="39" customHeight="1" thickBot="1" thickTop="1">
      <c r="A5" s="198"/>
      <c r="B5" s="199"/>
      <c r="C5" s="199"/>
      <c r="D5" s="102" t="s">
        <v>13</v>
      </c>
      <c r="E5" s="103" t="s">
        <v>14</v>
      </c>
      <c r="F5" s="200"/>
      <c r="G5" s="103" t="s">
        <v>15</v>
      </c>
      <c r="H5" s="103" t="s">
        <v>16</v>
      </c>
      <c r="I5" s="201"/>
      <c r="J5" s="120" t="s">
        <v>17</v>
      </c>
      <c r="K5" s="120" t="s">
        <v>17</v>
      </c>
      <c r="L5" s="120" t="s">
        <v>17</v>
      </c>
      <c r="M5" s="121" t="s">
        <v>17</v>
      </c>
      <c r="N5" s="121" t="s">
        <v>17</v>
      </c>
      <c r="O5" s="121" t="s">
        <v>17</v>
      </c>
      <c r="P5" s="120" t="s">
        <v>17</v>
      </c>
      <c r="Q5" s="120" t="s">
        <v>18</v>
      </c>
      <c r="R5" s="122" t="s">
        <v>19</v>
      </c>
      <c r="S5" s="122" t="s">
        <v>20</v>
      </c>
      <c r="T5" s="111" t="s">
        <v>21</v>
      </c>
      <c r="U5" s="111" t="s">
        <v>22</v>
      </c>
      <c r="V5" s="111" t="s">
        <v>23</v>
      </c>
      <c r="W5" s="111" t="s">
        <v>24</v>
      </c>
      <c r="X5" s="111" t="s">
        <v>25</v>
      </c>
      <c r="Y5" s="112" t="s">
        <v>26</v>
      </c>
    </row>
    <row r="6" spans="1:25" s="124" customFormat="1" ht="15" customHeight="1" thickTop="1">
      <c r="A6" s="125" t="s">
        <v>63</v>
      </c>
      <c r="B6" s="125" t="s">
        <v>61</v>
      </c>
      <c r="C6" s="125" t="s">
        <v>78</v>
      </c>
      <c r="D6" s="104" t="s">
        <v>79</v>
      </c>
      <c r="E6" s="125" t="s">
        <v>80</v>
      </c>
      <c r="F6" s="125"/>
      <c r="G6" s="125"/>
      <c r="H6" s="125"/>
      <c r="I6" s="126">
        <v>114484.7</v>
      </c>
      <c r="J6" s="127"/>
      <c r="K6" s="127"/>
      <c r="L6" s="127"/>
      <c r="M6" s="127">
        <v>4</v>
      </c>
      <c r="N6" s="127"/>
      <c r="O6" s="127"/>
      <c r="P6" s="127"/>
      <c r="Q6" s="125"/>
      <c r="R6" s="125">
        <v>100</v>
      </c>
      <c r="S6" s="125">
        <v>100</v>
      </c>
      <c r="T6" s="125">
        <v>1</v>
      </c>
      <c r="U6" s="125"/>
      <c r="V6" s="125"/>
      <c r="W6" s="125"/>
      <c r="X6" s="125"/>
      <c r="Y6" s="128" t="s">
        <v>64</v>
      </c>
    </row>
    <row r="7" spans="1:25" s="123" customFormat="1" ht="15">
      <c r="A7" s="129" t="s">
        <v>63</v>
      </c>
      <c r="B7" s="130" t="s">
        <v>61</v>
      </c>
      <c r="C7" s="130" t="s">
        <v>78</v>
      </c>
      <c r="D7" s="105" t="s">
        <v>81</v>
      </c>
      <c r="E7" s="130" t="s">
        <v>80</v>
      </c>
      <c r="F7" s="130"/>
      <c r="G7" s="130"/>
      <c r="H7" s="130"/>
      <c r="I7" s="131">
        <v>133038.13</v>
      </c>
      <c r="J7" s="132"/>
      <c r="K7" s="132"/>
      <c r="L7" s="132"/>
      <c r="M7" s="132">
        <v>5</v>
      </c>
      <c r="N7" s="132"/>
      <c r="O7" s="132"/>
      <c r="P7" s="132"/>
      <c r="Q7" s="130"/>
      <c r="R7" s="130">
        <v>100</v>
      </c>
      <c r="S7" s="130">
        <v>100</v>
      </c>
      <c r="T7" s="130">
        <v>1</v>
      </c>
      <c r="U7" s="130"/>
      <c r="V7" s="130"/>
      <c r="W7" s="130"/>
      <c r="X7" s="130"/>
      <c r="Y7" s="133" t="s">
        <v>64</v>
      </c>
    </row>
    <row r="8" spans="1:25" s="123" customFormat="1" ht="15">
      <c r="A8" s="129" t="s">
        <v>63</v>
      </c>
      <c r="B8" s="130" t="s">
        <v>61</v>
      </c>
      <c r="C8" s="130" t="s">
        <v>78</v>
      </c>
      <c r="D8" s="105" t="s">
        <v>82</v>
      </c>
      <c r="E8" s="130" t="s">
        <v>80</v>
      </c>
      <c r="F8" s="130"/>
      <c r="G8" s="130"/>
      <c r="H8" s="130"/>
      <c r="I8" s="131">
        <v>107005.8</v>
      </c>
      <c r="J8" s="132"/>
      <c r="K8" s="132"/>
      <c r="L8" s="132"/>
      <c r="M8" s="132">
        <v>4</v>
      </c>
      <c r="N8" s="132"/>
      <c r="O8" s="132"/>
      <c r="P8" s="132"/>
      <c r="Q8" s="130"/>
      <c r="R8" s="130">
        <v>100</v>
      </c>
      <c r="S8" s="130">
        <v>100</v>
      </c>
      <c r="T8" s="130">
        <v>1</v>
      </c>
      <c r="U8" s="130"/>
      <c r="V8" s="130"/>
      <c r="W8" s="130"/>
      <c r="X8" s="130"/>
      <c r="Y8" s="133" t="s">
        <v>64</v>
      </c>
    </row>
    <row r="9" spans="1:25" s="123" customFormat="1" ht="15">
      <c r="A9" s="129" t="s">
        <v>63</v>
      </c>
      <c r="B9" s="130" t="s">
        <v>61</v>
      </c>
      <c r="C9" s="130" t="s">
        <v>78</v>
      </c>
      <c r="D9" s="105" t="s">
        <v>83</v>
      </c>
      <c r="E9" s="130" t="s">
        <v>80</v>
      </c>
      <c r="F9" s="130"/>
      <c r="G9" s="130"/>
      <c r="H9" s="130"/>
      <c r="I9" s="131">
        <v>69395.56</v>
      </c>
      <c r="J9" s="132"/>
      <c r="K9" s="132"/>
      <c r="L9" s="132"/>
      <c r="M9" s="132">
        <v>2.5</v>
      </c>
      <c r="N9" s="132"/>
      <c r="O9" s="132"/>
      <c r="P9" s="132"/>
      <c r="Q9" s="130"/>
      <c r="R9" s="130">
        <v>100</v>
      </c>
      <c r="S9" s="130">
        <v>100</v>
      </c>
      <c r="T9" s="130">
        <v>1</v>
      </c>
      <c r="U9" s="130"/>
      <c r="V9" s="130"/>
      <c r="W9" s="130"/>
      <c r="X9" s="130"/>
      <c r="Y9" s="133" t="s">
        <v>64</v>
      </c>
    </row>
    <row r="10" spans="1:25" s="123" customFormat="1" ht="15">
      <c r="A10" s="129" t="s">
        <v>63</v>
      </c>
      <c r="B10" s="130" t="s">
        <v>61</v>
      </c>
      <c r="C10" s="130" t="s">
        <v>78</v>
      </c>
      <c r="D10" s="105" t="s">
        <v>84</v>
      </c>
      <c r="E10" s="130" t="s">
        <v>80</v>
      </c>
      <c r="F10" s="130"/>
      <c r="G10" s="130"/>
      <c r="H10" s="130"/>
      <c r="I10" s="131">
        <f>427602.4/8*N10</f>
        <v>416912.34</v>
      </c>
      <c r="J10" s="132"/>
      <c r="K10" s="132"/>
      <c r="L10" s="132"/>
      <c r="M10" s="132"/>
      <c r="N10" s="132">
        <v>7.8</v>
      </c>
      <c r="O10" s="132"/>
      <c r="P10" s="132"/>
      <c r="Q10" s="130"/>
      <c r="R10" s="130">
        <v>100</v>
      </c>
      <c r="S10" s="130">
        <v>100</v>
      </c>
      <c r="T10" s="130">
        <v>1</v>
      </c>
      <c r="U10" s="130"/>
      <c r="V10" s="130"/>
      <c r="W10" s="130"/>
      <c r="X10" s="130"/>
      <c r="Y10" s="133" t="s">
        <v>64</v>
      </c>
    </row>
    <row r="11" spans="1:25" s="123" customFormat="1" ht="15">
      <c r="A11" s="129" t="s">
        <v>63</v>
      </c>
      <c r="B11" s="130" t="s">
        <v>61</v>
      </c>
      <c r="C11" s="130" t="s">
        <v>78</v>
      </c>
      <c r="D11" s="105" t="s">
        <v>85</v>
      </c>
      <c r="E11" s="130" t="s">
        <v>80</v>
      </c>
      <c r="F11" s="130"/>
      <c r="G11" s="130"/>
      <c r="H11" s="130"/>
      <c r="I11" s="131">
        <f>44771.5/1*N11</f>
        <v>35817.200000000004</v>
      </c>
      <c r="J11" s="132"/>
      <c r="K11" s="132"/>
      <c r="L11" s="132"/>
      <c r="M11" s="132"/>
      <c r="N11" s="132">
        <v>0.8</v>
      </c>
      <c r="O11" s="132"/>
      <c r="P11" s="132"/>
      <c r="Q11" s="130"/>
      <c r="R11" s="130">
        <v>100</v>
      </c>
      <c r="S11" s="130">
        <v>100</v>
      </c>
      <c r="T11" s="130">
        <v>1</v>
      </c>
      <c r="U11" s="130"/>
      <c r="V11" s="130"/>
      <c r="W11" s="130"/>
      <c r="X11" s="130"/>
      <c r="Y11" s="133" t="s">
        <v>64</v>
      </c>
    </row>
    <row r="12" spans="1:25" s="123" customFormat="1" ht="15">
      <c r="A12" s="129" t="s">
        <v>63</v>
      </c>
      <c r="B12" s="130" t="s">
        <v>61</v>
      </c>
      <c r="C12" s="130" t="s">
        <v>78</v>
      </c>
      <c r="D12" s="105" t="s">
        <v>86</v>
      </c>
      <c r="E12" s="130" t="s">
        <v>80</v>
      </c>
      <c r="F12" s="130"/>
      <c r="G12" s="130"/>
      <c r="H12" s="130"/>
      <c r="I12" s="131">
        <v>549629.2</v>
      </c>
      <c r="J12" s="132"/>
      <c r="K12" s="132"/>
      <c r="L12" s="132"/>
      <c r="M12" s="132"/>
      <c r="N12" s="132">
        <v>10</v>
      </c>
      <c r="O12" s="132"/>
      <c r="P12" s="132"/>
      <c r="Q12" s="130"/>
      <c r="R12" s="130">
        <v>100</v>
      </c>
      <c r="S12" s="130">
        <v>100</v>
      </c>
      <c r="T12" s="130">
        <v>1</v>
      </c>
      <c r="U12" s="130"/>
      <c r="V12" s="130"/>
      <c r="W12" s="130"/>
      <c r="X12" s="130"/>
      <c r="Y12" s="133" t="s">
        <v>64</v>
      </c>
    </row>
    <row r="13" spans="1:25" s="123" customFormat="1" ht="15">
      <c r="A13" s="129" t="s">
        <v>63</v>
      </c>
      <c r="B13" s="130" t="s">
        <v>61</v>
      </c>
      <c r="C13" s="130" t="s">
        <v>78</v>
      </c>
      <c r="D13" s="105" t="s">
        <v>87</v>
      </c>
      <c r="E13" s="130" t="s">
        <v>80</v>
      </c>
      <c r="F13" s="130"/>
      <c r="G13" s="130"/>
      <c r="H13" s="130"/>
      <c r="I13" s="131">
        <v>133625.22</v>
      </c>
      <c r="J13" s="132"/>
      <c r="K13" s="132"/>
      <c r="L13" s="132"/>
      <c r="M13" s="132"/>
      <c r="N13" s="132">
        <v>3</v>
      </c>
      <c r="O13" s="132"/>
      <c r="P13" s="132"/>
      <c r="Q13" s="130"/>
      <c r="R13" s="130">
        <v>100</v>
      </c>
      <c r="S13" s="130">
        <v>100</v>
      </c>
      <c r="T13" s="130">
        <v>1</v>
      </c>
      <c r="U13" s="130"/>
      <c r="V13" s="130"/>
      <c r="W13" s="130"/>
      <c r="X13" s="130"/>
      <c r="Y13" s="133" t="s">
        <v>64</v>
      </c>
    </row>
    <row r="14" spans="1:25" s="123" customFormat="1" ht="15">
      <c r="A14" s="129" t="s">
        <v>63</v>
      </c>
      <c r="B14" s="130" t="s">
        <v>61</v>
      </c>
      <c r="C14" s="130" t="s">
        <v>78</v>
      </c>
      <c r="D14" s="105" t="s">
        <v>88</v>
      </c>
      <c r="E14" s="130" t="s">
        <v>80</v>
      </c>
      <c r="F14" s="130"/>
      <c r="G14" s="130"/>
      <c r="H14" s="130"/>
      <c r="I14" s="131">
        <v>46459.3</v>
      </c>
      <c r="J14" s="132"/>
      <c r="K14" s="132"/>
      <c r="L14" s="132"/>
      <c r="M14" s="132"/>
      <c r="N14" s="132"/>
      <c r="O14" s="132">
        <v>2</v>
      </c>
      <c r="P14" s="132"/>
      <c r="Q14" s="130"/>
      <c r="R14" s="130">
        <v>100</v>
      </c>
      <c r="S14" s="130">
        <v>100</v>
      </c>
      <c r="T14" s="130">
        <v>1</v>
      </c>
      <c r="U14" s="130"/>
      <c r="V14" s="130"/>
      <c r="W14" s="130"/>
      <c r="X14" s="130"/>
      <c r="Y14" s="133" t="s">
        <v>64</v>
      </c>
    </row>
    <row r="15" spans="1:25" s="123" customFormat="1" ht="15">
      <c r="A15" s="129" t="s">
        <v>63</v>
      </c>
      <c r="B15" s="130" t="s">
        <v>61</v>
      </c>
      <c r="C15" s="130" t="s">
        <v>89</v>
      </c>
      <c r="D15" s="105" t="s">
        <v>90</v>
      </c>
      <c r="E15" s="130" t="s">
        <v>80</v>
      </c>
      <c r="F15" s="130"/>
      <c r="G15" s="130"/>
      <c r="H15" s="130"/>
      <c r="I15" s="131">
        <v>243153.75</v>
      </c>
      <c r="J15" s="132"/>
      <c r="K15" s="132"/>
      <c r="L15" s="132"/>
      <c r="M15" s="132"/>
      <c r="N15" s="132"/>
      <c r="O15" s="132"/>
      <c r="P15" s="132"/>
      <c r="Q15" s="130">
        <v>1</v>
      </c>
      <c r="R15" s="130">
        <v>100</v>
      </c>
      <c r="S15" s="130">
        <v>100</v>
      </c>
      <c r="T15" s="130">
        <v>1</v>
      </c>
      <c r="U15" s="130"/>
      <c r="V15" s="130"/>
      <c r="W15" s="130"/>
      <c r="X15" s="130"/>
      <c r="Y15" s="133" t="s">
        <v>64</v>
      </c>
    </row>
    <row r="16" spans="1:25" s="123" customFormat="1" ht="15">
      <c r="A16" s="129" t="s">
        <v>63</v>
      </c>
      <c r="B16" s="130" t="s">
        <v>61</v>
      </c>
      <c r="C16" s="130" t="s">
        <v>89</v>
      </c>
      <c r="D16" s="105" t="s">
        <v>91</v>
      </c>
      <c r="E16" s="130" t="s">
        <v>80</v>
      </c>
      <c r="F16" s="130"/>
      <c r="G16" s="130"/>
      <c r="H16" s="130"/>
      <c r="I16" s="131">
        <v>66146.08</v>
      </c>
      <c r="J16" s="132"/>
      <c r="K16" s="132"/>
      <c r="L16" s="132"/>
      <c r="M16" s="132"/>
      <c r="N16" s="132"/>
      <c r="O16" s="132"/>
      <c r="P16" s="132"/>
      <c r="Q16" s="130">
        <v>1</v>
      </c>
      <c r="R16" s="130">
        <v>100</v>
      </c>
      <c r="S16" s="130">
        <v>100</v>
      </c>
      <c r="T16" s="130">
        <v>1</v>
      </c>
      <c r="U16" s="130"/>
      <c r="V16" s="130"/>
      <c r="W16" s="130"/>
      <c r="X16" s="130"/>
      <c r="Y16" s="133" t="s">
        <v>64</v>
      </c>
    </row>
    <row r="17" spans="1:25" s="123" customFormat="1" ht="15">
      <c r="A17" s="129" t="s">
        <v>63</v>
      </c>
      <c r="B17" s="130" t="s">
        <v>92</v>
      </c>
      <c r="C17" s="130" t="s">
        <v>78</v>
      </c>
      <c r="D17" s="105" t="s">
        <v>93</v>
      </c>
      <c r="E17" s="130" t="s">
        <v>80</v>
      </c>
      <c r="F17" s="130"/>
      <c r="G17" s="130"/>
      <c r="H17" s="130"/>
      <c r="I17" s="131">
        <v>325432.56</v>
      </c>
      <c r="J17" s="132"/>
      <c r="K17" s="132"/>
      <c r="L17" s="132"/>
      <c r="M17" s="132"/>
      <c r="N17" s="132">
        <v>6.25</v>
      </c>
      <c r="O17" s="132"/>
      <c r="P17" s="132"/>
      <c r="Q17" s="130"/>
      <c r="R17" s="130">
        <v>100</v>
      </c>
      <c r="S17" s="130">
        <v>100</v>
      </c>
      <c r="T17" s="130">
        <v>1</v>
      </c>
      <c r="U17" s="130"/>
      <c r="V17" s="130"/>
      <c r="W17" s="130"/>
      <c r="X17" s="130"/>
      <c r="Y17" s="133" t="s">
        <v>64</v>
      </c>
    </row>
    <row r="18" spans="1:25" s="123" customFormat="1" ht="15">
      <c r="A18" s="129" t="s">
        <v>63</v>
      </c>
      <c r="B18" s="130" t="s">
        <v>92</v>
      </c>
      <c r="C18" s="130" t="s">
        <v>78</v>
      </c>
      <c r="D18" s="105" t="s">
        <v>94</v>
      </c>
      <c r="E18" s="130" t="s">
        <v>80</v>
      </c>
      <c r="F18" s="130"/>
      <c r="G18" s="130"/>
      <c r="H18" s="130"/>
      <c r="I18" s="131">
        <v>84342.92</v>
      </c>
      <c r="J18" s="132"/>
      <c r="K18" s="132"/>
      <c r="L18" s="132"/>
      <c r="M18" s="132"/>
      <c r="N18" s="132"/>
      <c r="O18" s="132">
        <v>3.6</v>
      </c>
      <c r="P18" s="132"/>
      <c r="Q18" s="130"/>
      <c r="R18" s="130">
        <v>100</v>
      </c>
      <c r="S18" s="130">
        <v>100</v>
      </c>
      <c r="T18" s="130">
        <v>1</v>
      </c>
      <c r="U18" s="130"/>
      <c r="V18" s="130"/>
      <c r="W18" s="130"/>
      <c r="X18" s="130"/>
      <c r="Y18" s="133" t="s">
        <v>64</v>
      </c>
    </row>
    <row r="19" spans="1:25" s="123" customFormat="1" ht="15">
      <c r="A19" s="129" t="s">
        <v>63</v>
      </c>
      <c r="B19" s="130" t="s">
        <v>95</v>
      </c>
      <c r="C19" s="130" t="s">
        <v>78</v>
      </c>
      <c r="D19" s="105" t="s">
        <v>96</v>
      </c>
      <c r="E19" s="130" t="s">
        <v>80</v>
      </c>
      <c r="F19" s="130"/>
      <c r="G19" s="130"/>
      <c r="H19" s="130"/>
      <c r="I19" s="131">
        <v>538236.76</v>
      </c>
      <c r="J19" s="132"/>
      <c r="K19" s="132"/>
      <c r="L19" s="132"/>
      <c r="M19" s="132"/>
      <c r="N19" s="132">
        <v>10.2</v>
      </c>
      <c r="O19" s="132"/>
      <c r="P19" s="132"/>
      <c r="Q19" s="130"/>
      <c r="R19" s="130">
        <v>100</v>
      </c>
      <c r="S19" s="130">
        <v>100</v>
      </c>
      <c r="T19" s="130">
        <v>1</v>
      </c>
      <c r="U19" s="130"/>
      <c r="V19" s="130"/>
      <c r="W19" s="130"/>
      <c r="X19" s="130"/>
      <c r="Y19" s="133" t="s">
        <v>64</v>
      </c>
    </row>
    <row r="20" spans="1:25" s="123" customFormat="1" ht="15">
      <c r="A20" s="129" t="s">
        <v>63</v>
      </c>
      <c r="B20" s="130" t="s">
        <v>95</v>
      </c>
      <c r="C20" s="130" t="s">
        <v>78</v>
      </c>
      <c r="D20" s="134" t="s">
        <v>97</v>
      </c>
      <c r="E20" s="130" t="s">
        <v>80</v>
      </c>
      <c r="F20" s="134"/>
      <c r="G20" s="130"/>
      <c r="H20" s="130"/>
      <c r="I20" s="131">
        <v>288354.98</v>
      </c>
      <c r="J20" s="132"/>
      <c r="K20" s="132"/>
      <c r="L20" s="132"/>
      <c r="M20" s="132"/>
      <c r="N20" s="132">
        <v>5.4</v>
      </c>
      <c r="O20" s="132"/>
      <c r="P20" s="132"/>
      <c r="Q20" s="130"/>
      <c r="R20" s="130">
        <v>100</v>
      </c>
      <c r="S20" s="130">
        <v>100</v>
      </c>
      <c r="T20" s="130">
        <v>1</v>
      </c>
      <c r="U20" s="130"/>
      <c r="V20" s="130"/>
      <c r="W20" s="130"/>
      <c r="X20" s="130"/>
      <c r="Y20" s="135" t="s">
        <v>64</v>
      </c>
    </row>
    <row r="21" spans="1:25" s="123" customFormat="1" ht="15">
      <c r="A21" s="129" t="s">
        <v>63</v>
      </c>
      <c r="B21" s="130" t="s">
        <v>95</v>
      </c>
      <c r="C21" s="130" t="s">
        <v>78</v>
      </c>
      <c r="D21" s="134" t="s">
        <v>98</v>
      </c>
      <c r="E21" s="130" t="s">
        <v>80</v>
      </c>
      <c r="F21" s="134"/>
      <c r="G21" s="130"/>
      <c r="H21" s="130"/>
      <c r="I21" s="131">
        <v>115059.07</v>
      </c>
      <c r="J21" s="132"/>
      <c r="K21" s="132"/>
      <c r="L21" s="132"/>
      <c r="M21" s="132"/>
      <c r="N21" s="132"/>
      <c r="O21" s="132">
        <v>4.8</v>
      </c>
      <c r="P21" s="132"/>
      <c r="Q21" s="130"/>
      <c r="R21" s="130">
        <v>100</v>
      </c>
      <c r="S21" s="130">
        <v>100</v>
      </c>
      <c r="T21" s="130">
        <v>1</v>
      </c>
      <c r="U21" s="130"/>
      <c r="V21" s="130"/>
      <c r="W21" s="130"/>
      <c r="X21" s="130"/>
      <c r="Y21" s="135" t="s">
        <v>64</v>
      </c>
    </row>
    <row r="22" spans="1:25" s="123" customFormat="1" ht="15">
      <c r="A22" s="129" t="s">
        <v>63</v>
      </c>
      <c r="B22" s="130" t="s">
        <v>95</v>
      </c>
      <c r="C22" s="130" t="s">
        <v>78</v>
      </c>
      <c r="D22" s="134" t="s">
        <v>99</v>
      </c>
      <c r="E22" s="130" t="s">
        <v>80</v>
      </c>
      <c r="F22" s="134"/>
      <c r="G22" s="130"/>
      <c r="H22" s="130"/>
      <c r="I22" s="131">
        <v>269437.25</v>
      </c>
      <c r="J22" s="132"/>
      <c r="K22" s="132"/>
      <c r="L22" s="132"/>
      <c r="M22" s="132"/>
      <c r="N22" s="132"/>
      <c r="O22" s="132">
        <v>7.6</v>
      </c>
      <c r="P22" s="132"/>
      <c r="Q22" s="130"/>
      <c r="R22" s="130">
        <v>100</v>
      </c>
      <c r="S22" s="130">
        <v>100</v>
      </c>
      <c r="T22" s="130">
        <v>1</v>
      </c>
      <c r="U22" s="130"/>
      <c r="V22" s="130"/>
      <c r="W22" s="130"/>
      <c r="X22" s="130"/>
      <c r="Y22" s="135" t="s">
        <v>64</v>
      </c>
    </row>
    <row r="23" spans="1:25" s="123" customFormat="1" ht="15">
      <c r="A23" s="129" t="s">
        <v>63</v>
      </c>
      <c r="B23" s="130" t="s">
        <v>95</v>
      </c>
      <c r="C23" s="130" t="s">
        <v>78</v>
      </c>
      <c r="D23" s="134" t="s">
        <v>100</v>
      </c>
      <c r="E23" s="130" t="s">
        <v>80</v>
      </c>
      <c r="F23" s="134"/>
      <c r="G23" s="130"/>
      <c r="H23" s="130"/>
      <c r="I23" s="131">
        <f>286461.86/9.3*9</f>
        <v>277221.1548387096</v>
      </c>
      <c r="J23" s="132"/>
      <c r="K23" s="132"/>
      <c r="L23" s="132"/>
      <c r="M23" s="132"/>
      <c r="N23" s="132"/>
      <c r="O23" s="132">
        <v>9</v>
      </c>
      <c r="P23" s="132"/>
      <c r="Q23" s="130"/>
      <c r="R23" s="130">
        <v>100</v>
      </c>
      <c r="S23" s="130">
        <v>100</v>
      </c>
      <c r="T23" s="130">
        <v>1</v>
      </c>
      <c r="U23" s="130"/>
      <c r="V23" s="130"/>
      <c r="W23" s="130"/>
      <c r="X23" s="130"/>
      <c r="Y23" s="135" t="s">
        <v>64</v>
      </c>
    </row>
    <row r="24" spans="1:25" s="123" customFormat="1" ht="15">
      <c r="A24" s="129" t="s">
        <v>63</v>
      </c>
      <c r="B24" s="130" t="s">
        <v>95</v>
      </c>
      <c r="C24" s="130" t="s">
        <v>78</v>
      </c>
      <c r="D24" s="134" t="s">
        <v>101</v>
      </c>
      <c r="E24" s="130" t="s">
        <v>80</v>
      </c>
      <c r="F24" s="134"/>
      <c r="G24" s="130"/>
      <c r="H24" s="130"/>
      <c r="I24" s="131">
        <v>386690.01</v>
      </c>
      <c r="J24" s="132"/>
      <c r="K24" s="132"/>
      <c r="L24" s="132"/>
      <c r="M24" s="132"/>
      <c r="N24" s="132"/>
      <c r="O24" s="132">
        <v>10.5</v>
      </c>
      <c r="P24" s="132"/>
      <c r="Q24" s="130"/>
      <c r="R24" s="130">
        <v>100</v>
      </c>
      <c r="S24" s="130">
        <v>100</v>
      </c>
      <c r="T24" s="130">
        <v>1</v>
      </c>
      <c r="U24" s="130"/>
      <c r="V24" s="130"/>
      <c r="W24" s="130"/>
      <c r="X24" s="130"/>
      <c r="Y24" s="135" t="s">
        <v>64</v>
      </c>
    </row>
    <row r="25" spans="1:25" s="123" customFormat="1" ht="15">
      <c r="A25" s="129" t="s">
        <v>63</v>
      </c>
      <c r="B25" s="130" t="s">
        <v>102</v>
      </c>
      <c r="C25" s="130" t="s">
        <v>78</v>
      </c>
      <c r="D25" s="134" t="s">
        <v>103</v>
      </c>
      <c r="E25" s="130" t="s">
        <v>80</v>
      </c>
      <c r="F25" s="134"/>
      <c r="G25" s="130"/>
      <c r="H25" s="130"/>
      <c r="I25" s="131">
        <v>127213.21</v>
      </c>
      <c r="J25" s="132"/>
      <c r="K25" s="132"/>
      <c r="L25" s="132"/>
      <c r="M25" s="132">
        <v>4.5</v>
      </c>
      <c r="N25" s="132"/>
      <c r="O25" s="132"/>
      <c r="P25" s="132"/>
      <c r="Q25" s="130"/>
      <c r="R25" s="130">
        <v>100</v>
      </c>
      <c r="S25" s="130">
        <v>100</v>
      </c>
      <c r="T25" s="130">
        <v>1</v>
      </c>
      <c r="U25" s="130"/>
      <c r="V25" s="130"/>
      <c r="W25" s="130"/>
      <c r="X25" s="130"/>
      <c r="Y25" s="135" t="s">
        <v>64</v>
      </c>
    </row>
    <row r="26" spans="1:25" s="123" customFormat="1" ht="15">
      <c r="A26" s="129" t="s">
        <v>63</v>
      </c>
      <c r="B26" s="130" t="s">
        <v>102</v>
      </c>
      <c r="C26" s="130" t="s">
        <v>78</v>
      </c>
      <c r="D26" s="134" t="s">
        <v>104</v>
      </c>
      <c r="E26" s="130" t="s">
        <v>80</v>
      </c>
      <c r="F26" s="134"/>
      <c r="G26" s="130"/>
      <c r="H26" s="130"/>
      <c r="I26" s="131">
        <v>128939.11</v>
      </c>
      <c r="J26" s="132"/>
      <c r="K26" s="132"/>
      <c r="L26" s="132"/>
      <c r="M26" s="132">
        <v>4.5</v>
      </c>
      <c r="N26" s="132"/>
      <c r="O26" s="132"/>
      <c r="P26" s="132"/>
      <c r="Q26" s="130"/>
      <c r="R26" s="130">
        <v>100</v>
      </c>
      <c r="S26" s="130">
        <v>100</v>
      </c>
      <c r="T26" s="130">
        <v>1</v>
      </c>
      <c r="U26" s="130"/>
      <c r="V26" s="130"/>
      <c r="W26" s="130"/>
      <c r="X26" s="130"/>
      <c r="Y26" s="135" t="s">
        <v>64</v>
      </c>
    </row>
    <row r="27" spans="1:25" s="123" customFormat="1" ht="15">
      <c r="A27" s="129" t="s">
        <v>63</v>
      </c>
      <c r="B27" s="130" t="s">
        <v>102</v>
      </c>
      <c r="C27" s="130" t="s">
        <v>78</v>
      </c>
      <c r="D27" s="134" t="s">
        <v>105</v>
      </c>
      <c r="E27" s="130" t="s">
        <v>80</v>
      </c>
      <c r="F27" s="134"/>
      <c r="G27" s="130"/>
      <c r="H27" s="130"/>
      <c r="I27" s="131">
        <v>42787.94</v>
      </c>
      <c r="J27" s="132"/>
      <c r="K27" s="132"/>
      <c r="L27" s="132"/>
      <c r="M27" s="132">
        <v>1.5</v>
      </c>
      <c r="N27" s="132"/>
      <c r="O27" s="132"/>
      <c r="P27" s="132"/>
      <c r="Q27" s="130"/>
      <c r="R27" s="130">
        <v>100</v>
      </c>
      <c r="S27" s="130">
        <v>100</v>
      </c>
      <c r="T27" s="130">
        <v>1</v>
      </c>
      <c r="U27" s="130"/>
      <c r="V27" s="130"/>
      <c r="W27" s="130"/>
      <c r="X27" s="130"/>
      <c r="Y27" s="135" t="s">
        <v>64</v>
      </c>
    </row>
    <row r="28" spans="1:25" s="123" customFormat="1" ht="15">
      <c r="A28" s="129" t="s">
        <v>63</v>
      </c>
      <c r="B28" s="130" t="s">
        <v>102</v>
      </c>
      <c r="C28" s="130" t="s">
        <v>78</v>
      </c>
      <c r="D28" s="134" t="s">
        <v>106</v>
      </c>
      <c r="E28" s="130" t="s">
        <v>80</v>
      </c>
      <c r="F28" s="134"/>
      <c r="G28" s="130"/>
      <c r="H28" s="130"/>
      <c r="I28" s="131">
        <v>56091.75</v>
      </c>
      <c r="J28" s="132"/>
      <c r="K28" s="132"/>
      <c r="L28" s="132"/>
      <c r="M28" s="132">
        <v>2</v>
      </c>
      <c r="N28" s="132"/>
      <c r="O28" s="132"/>
      <c r="P28" s="132"/>
      <c r="Q28" s="130"/>
      <c r="R28" s="130">
        <v>100</v>
      </c>
      <c r="S28" s="130">
        <v>100</v>
      </c>
      <c r="T28" s="130">
        <v>1</v>
      </c>
      <c r="U28" s="130"/>
      <c r="V28" s="130"/>
      <c r="W28" s="130"/>
      <c r="X28" s="130"/>
      <c r="Y28" s="135" t="s">
        <v>64</v>
      </c>
    </row>
    <row r="29" spans="1:25" s="123" customFormat="1" ht="15">
      <c r="A29" s="129" t="s">
        <v>63</v>
      </c>
      <c r="B29" s="130" t="s">
        <v>102</v>
      </c>
      <c r="C29" s="130" t="s">
        <v>78</v>
      </c>
      <c r="D29" s="134" t="s">
        <v>107</v>
      </c>
      <c r="E29" s="130" t="s">
        <v>80</v>
      </c>
      <c r="F29" s="134"/>
      <c r="G29" s="130"/>
      <c r="H29" s="130"/>
      <c r="I29" s="131">
        <v>68244.96</v>
      </c>
      <c r="J29" s="132"/>
      <c r="K29" s="132"/>
      <c r="L29" s="132"/>
      <c r="M29" s="132">
        <v>2.5</v>
      </c>
      <c r="N29" s="132"/>
      <c r="O29" s="132"/>
      <c r="P29" s="132"/>
      <c r="Q29" s="130"/>
      <c r="R29" s="130">
        <v>100</v>
      </c>
      <c r="S29" s="130">
        <v>100</v>
      </c>
      <c r="T29" s="130">
        <v>1</v>
      </c>
      <c r="U29" s="130"/>
      <c r="V29" s="130"/>
      <c r="W29" s="130"/>
      <c r="X29" s="130"/>
      <c r="Y29" s="135" t="s">
        <v>64</v>
      </c>
    </row>
    <row r="30" spans="1:25" s="123" customFormat="1" ht="15">
      <c r="A30" s="129" t="s">
        <v>63</v>
      </c>
      <c r="B30" s="130" t="s">
        <v>102</v>
      </c>
      <c r="C30" s="130" t="s">
        <v>78</v>
      </c>
      <c r="D30" s="134" t="s">
        <v>108</v>
      </c>
      <c r="E30" s="130" t="s">
        <v>80</v>
      </c>
      <c r="F30" s="134"/>
      <c r="G30" s="130"/>
      <c r="H30" s="130"/>
      <c r="I30" s="131">
        <v>42787.94</v>
      </c>
      <c r="J30" s="132"/>
      <c r="K30" s="132"/>
      <c r="L30" s="132"/>
      <c r="M30" s="132">
        <v>1.5</v>
      </c>
      <c r="N30" s="132"/>
      <c r="O30" s="132"/>
      <c r="P30" s="132"/>
      <c r="Q30" s="130"/>
      <c r="R30" s="130">
        <v>100</v>
      </c>
      <c r="S30" s="130">
        <v>100</v>
      </c>
      <c r="T30" s="130">
        <v>1</v>
      </c>
      <c r="U30" s="130"/>
      <c r="V30" s="130"/>
      <c r="W30" s="130"/>
      <c r="X30" s="130"/>
      <c r="Y30" s="135" t="s">
        <v>64</v>
      </c>
    </row>
    <row r="31" spans="1:25" s="123" customFormat="1" ht="15">
      <c r="A31" s="129" t="s">
        <v>63</v>
      </c>
      <c r="B31" s="130" t="s">
        <v>102</v>
      </c>
      <c r="C31" s="130" t="s">
        <v>78</v>
      </c>
      <c r="D31" s="134" t="s">
        <v>109</v>
      </c>
      <c r="E31" s="130" t="s">
        <v>80</v>
      </c>
      <c r="F31" s="134"/>
      <c r="G31" s="130"/>
      <c r="H31" s="130"/>
      <c r="I31" s="131">
        <v>41062.04</v>
      </c>
      <c r="J31" s="132"/>
      <c r="K31" s="132"/>
      <c r="L31" s="132"/>
      <c r="M31" s="132">
        <v>1.5</v>
      </c>
      <c r="N31" s="132"/>
      <c r="O31" s="132"/>
      <c r="P31" s="132"/>
      <c r="Q31" s="130"/>
      <c r="R31" s="130">
        <v>100</v>
      </c>
      <c r="S31" s="130">
        <v>100</v>
      </c>
      <c r="T31" s="130">
        <v>1</v>
      </c>
      <c r="U31" s="130"/>
      <c r="V31" s="130"/>
      <c r="W31" s="130"/>
      <c r="X31" s="130"/>
      <c r="Y31" s="135" t="s">
        <v>64</v>
      </c>
    </row>
    <row r="32" spans="1:25" s="123" customFormat="1" ht="15">
      <c r="A32" s="129" t="s">
        <v>63</v>
      </c>
      <c r="B32" s="130" t="s">
        <v>102</v>
      </c>
      <c r="C32" s="130" t="s">
        <v>78</v>
      </c>
      <c r="D32" s="134" t="s">
        <v>110</v>
      </c>
      <c r="E32" s="130" t="s">
        <v>80</v>
      </c>
      <c r="F32" s="134"/>
      <c r="G32" s="130"/>
      <c r="H32" s="130"/>
      <c r="I32" s="131">
        <v>41637.34</v>
      </c>
      <c r="J32" s="132"/>
      <c r="K32" s="132"/>
      <c r="L32" s="132"/>
      <c r="M32" s="132">
        <v>1.5</v>
      </c>
      <c r="N32" s="132"/>
      <c r="O32" s="132"/>
      <c r="P32" s="132"/>
      <c r="Q32" s="130"/>
      <c r="R32" s="130">
        <v>100</v>
      </c>
      <c r="S32" s="130">
        <v>100</v>
      </c>
      <c r="T32" s="130">
        <v>1</v>
      </c>
      <c r="U32" s="130"/>
      <c r="V32" s="130"/>
      <c r="W32" s="130"/>
      <c r="X32" s="130"/>
      <c r="Y32" s="135" t="s">
        <v>64</v>
      </c>
    </row>
    <row r="33" spans="1:25" s="123" customFormat="1" ht="15">
      <c r="A33" s="129" t="s">
        <v>63</v>
      </c>
      <c r="B33" s="130" t="s">
        <v>102</v>
      </c>
      <c r="C33" s="130" t="s">
        <v>78</v>
      </c>
      <c r="D33" s="134" t="s">
        <v>111</v>
      </c>
      <c r="E33" s="130" t="s">
        <v>112</v>
      </c>
      <c r="F33" s="134"/>
      <c r="G33" s="130"/>
      <c r="H33" s="130"/>
      <c r="I33" s="131">
        <v>40486.74</v>
      </c>
      <c r="J33" s="132"/>
      <c r="K33" s="132"/>
      <c r="L33" s="132"/>
      <c r="M33" s="132">
        <v>1.5</v>
      </c>
      <c r="N33" s="132"/>
      <c r="O33" s="132"/>
      <c r="P33" s="132"/>
      <c r="Q33" s="130"/>
      <c r="R33" s="130">
        <v>100</v>
      </c>
      <c r="S33" s="130">
        <v>100</v>
      </c>
      <c r="T33" s="130">
        <v>1</v>
      </c>
      <c r="U33" s="130"/>
      <c r="V33" s="130"/>
      <c r="W33" s="130"/>
      <c r="X33" s="130"/>
      <c r="Y33" s="135" t="s">
        <v>64</v>
      </c>
    </row>
    <row r="34" spans="1:25" s="123" customFormat="1" ht="15">
      <c r="A34" s="129" t="s">
        <v>63</v>
      </c>
      <c r="B34" s="130" t="s">
        <v>102</v>
      </c>
      <c r="C34" s="130" t="s">
        <v>78</v>
      </c>
      <c r="D34" s="134" t="s">
        <v>113</v>
      </c>
      <c r="E34" s="130" t="s">
        <v>80</v>
      </c>
      <c r="F34" s="134"/>
      <c r="G34" s="130"/>
      <c r="H34" s="130"/>
      <c r="I34" s="131">
        <v>97729.09</v>
      </c>
      <c r="J34" s="132"/>
      <c r="K34" s="132"/>
      <c r="L34" s="132"/>
      <c r="M34" s="132">
        <v>3.5</v>
      </c>
      <c r="N34" s="132"/>
      <c r="O34" s="132"/>
      <c r="P34" s="132"/>
      <c r="Q34" s="130"/>
      <c r="R34" s="130">
        <v>100</v>
      </c>
      <c r="S34" s="130">
        <v>100</v>
      </c>
      <c r="T34" s="130">
        <v>1</v>
      </c>
      <c r="U34" s="130"/>
      <c r="V34" s="130"/>
      <c r="W34" s="130"/>
      <c r="X34" s="130"/>
      <c r="Y34" s="135" t="s">
        <v>64</v>
      </c>
    </row>
    <row r="35" spans="1:25" s="123" customFormat="1" ht="15">
      <c r="A35" s="129" t="s">
        <v>63</v>
      </c>
      <c r="B35" s="130" t="s">
        <v>102</v>
      </c>
      <c r="C35" s="130" t="s">
        <v>78</v>
      </c>
      <c r="D35" s="134" t="s">
        <v>114</v>
      </c>
      <c r="E35" s="130" t="s">
        <v>80</v>
      </c>
      <c r="F35" s="134"/>
      <c r="G35" s="130"/>
      <c r="H35" s="130"/>
      <c r="I35" s="131">
        <v>142818.23</v>
      </c>
      <c r="J35" s="132"/>
      <c r="K35" s="132"/>
      <c r="L35" s="132"/>
      <c r="M35" s="132">
        <v>5</v>
      </c>
      <c r="N35" s="132"/>
      <c r="O35" s="132"/>
      <c r="P35" s="132"/>
      <c r="Q35" s="130"/>
      <c r="R35" s="130">
        <v>100</v>
      </c>
      <c r="S35" s="130">
        <v>100</v>
      </c>
      <c r="T35" s="130">
        <v>1</v>
      </c>
      <c r="U35" s="130"/>
      <c r="V35" s="130"/>
      <c r="W35" s="130"/>
      <c r="X35" s="130"/>
      <c r="Y35" s="135" t="s">
        <v>64</v>
      </c>
    </row>
    <row r="36" spans="1:25" s="123" customFormat="1" ht="15">
      <c r="A36" s="129" t="s">
        <v>63</v>
      </c>
      <c r="B36" s="130" t="s">
        <v>102</v>
      </c>
      <c r="C36" s="130" t="s">
        <v>78</v>
      </c>
      <c r="D36" s="134" t="s">
        <v>115</v>
      </c>
      <c r="E36" s="130" t="s">
        <v>80</v>
      </c>
      <c r="F36" s="134"/>
      <c r="G36" s="130"/>
      <c r="H36" s="130"/>
      <c r="I36" s="131">
        <v>55516.45</v>
      </c>
      <c r="J36" s="132"/>
      <c r="K36" s="132"/>
      <c r="L36" s="132"/>
      <c r="M36" s="132">
        <v>2</v>
      </c>
      <c r="N36" s="132"/>
      <c r="O36" s="132"/>
      <c r="P36" s="132"/>
      <c r="Q36" s="130"/>
      <c r="R36" s="130">
        <v>100</v>
      </c>
      <c r="S36" s="130">
        <v>100</v>
      </c>
      <c r="T36" s="130">
        <v>1</v>
      </c>
      <c r="U36" s="130"/>
      <c r="V36" s="130"/>
      <c r="W36" s="130"/>
      <c r="X36" s="130"/>
      <c r="Y36" s="135" t="s">
        <v>64</v>
      </c>
    </row>
    <row r="37" spans="1:25" s="123" customFormat="1" ht="15">
      <c r="A37" s="129" t="s">
        <v>63</v>
      </c>
      <c r="B37" s="130" t="s">
        <v>102</v>
      </c>
      <c r="C37" s="130" t="s">
        <v>78</v>
      </c>
      <c r="D37" s="105" t="s">
        <v>116</v>
      </c>
      <c r="E37" s="130" t="s">
        <v>80</v>
      </c>
      <c r="F37" s="130"/>
      <c r="G37" s="130"/>
      <c r="H37" s="130"/>
      <c r="I37" s="131">
        <v>1492990.33</v>
      </c>
      <c r="J37" s="132"/>
      <c r="K37" s="132"/>
      <c r="L37" s="132"/>
      <c r="M37" s="132"/>
      <c r="N37" s="132">
        <v>18.5</v>
      </c>
      <c r="O37" s="132"/>
      <c r="P37" s="132"/>
      <c r="Q37" s="130"/>
      <c r="R37" s="130">
        <v>100</v>
      </c>
      <c r="S37" s="130">
        <v>100</v>
      </c>
      <c r="T37" s="130">
        <v>1</v>
      </c>
      <c r="U37" s="130"/>
      <c r="V37" s="130"/>
      <c r="W37" s="130"/>
      <c r="X37" s="130"/>
      <c r="Y37" s="133" t="s">
        <v>64</v>
      </c>
    </row>
    <row r="38" spans="1:25" s="123" customFormat="1" ht="15">
      <c r="A38" s="129" t="s">
        <v>63</v>
      </c>
      <c r="B38" s="130" t="s">
        <v>102</v>
      </c>
      <c r="C38" s="130" t="s">
        <v>78</v>
      </c>
      <c r="D38" s="134" t="s">
        <v>117</v>
      </c>
      <c r="E38" s="130" t="s">
        <v>80</v>
      </c>
      <c r="F38" s="134"/>
      <c r="G38" s="130"/>
      <c r="H38" s="130"/>
      <c r="I38" s="131">
        <v>1253700.72</v>
      </c>
      <c r="J38" s="132"/>
      <c r="K38" s="132"/>
      <c r="L38" s="132"/>
      <c r="M38" s="132"/>
      <c r="N38" s="132">
        <v>18</v>
      </c>
      <c r="O38" s="132"/>
      <c r="P38" s="132"/>
      <c r="Q38" s="130"/>
      <c r="R38" s="130">
        <v>100</v>
      </c>
      <c r="S38" s="130">
        <v>100</v>
      </c>
      <c r="T38" s="130">
        <v>1</v>
      </c>
      <c r="U38" s="130"/>
      <c r="V38" s="130"/>
      <c r="W38" s="130"/>
      <c r="X38" s="130"/>
      <c r="Y38" s="135" t="s">
        <v>64</v>
      </c>
    </row>
    <row r="39" spans="1:25" s="123" customFormat="1" ht="15">
      <c r="A39" s="129" t="s">
        <v>63</v>
      </c>
      <c r="B39" s="130" t="s">
        <v>102</v>
      </c>
      <c r="C39" s="130" t="s">
        <v>89</v>
      </c>
      <c r="D39" s="134" t="s">
        <v>118</v>
      </c>
      <c r="E39" s="130" t="s">
        <v>80</v>
      </c>
      <c r="F39" s="134"/>
      <c r="G39" s="130"/>
      <c r="H39" s="130"/>
      <c r="I39" s="131">
        <v>402675</v>
      </c>
      <c r="J39" s="132"/>
      <c r="K39" s="132"/>
      <c r="L39" s="132"/>
      <c r="M39" s="132"/>
      <c r="N39" s="132"/>
      <c r="O39" s="132"/>
      <c r="P39" s="132"/>
      <c r="Q39" s="130">
        <v>1</v>
      </c>
      <c r="R39" s="130">
        <v>100</v>
      </c>
      <c r="S39" s="130">
        <v>100</v>
      </c>
      <c r="T39" s="130">
        <v>1</v>
      </c>
      <c r="U39" s="130"/>
      <c r="V39" s="130"/>
      <c r="W39" s="130"/>
      <c r="X39" s="130"/>
      <c r="Y39" s="135" t="s">
        <v>64</v>
      </c>
    </row>
    <row r="40" spans="1:25" s="123" customFormat="1" ht="15">
      <c r="A40" s="129" t="s">
        <v>63</v>
      </c>
      <c r="B40" s="130" t="s">
        <v>102</v>
      </c>
      <c r="C40" s="130" t="s">
        <v>89</v>
      </c>
      <c r="D40" s="134" t="s">
        <v>91</v>
      </c>
      <c r="E40" s="130" t="s">
        <v>80</v>
      </c>
      <c r="F40" s="134"/>
      <c r="G40" s="130"/>
      <c r="H40" s="130"/>
      <c r="I40" s="131">
        <v>127258</v>
      </c>
      <c r="J40" s="132"/>
      <c r="K40" s="132"/>
      <c r="L40" s="132"/>
      <c r="M40" s="132"/>
      <c r="N40" s="132"/>
      <c r="O40" s="132"/>
      <c r="P40" s="132"/>
      <c r="Q40" s="130">
        <v>1</v>
      </c>
      <c r="R40" s="130">
        <v>100</v>
      </c>
      <c r="S40" s="130">
        <v>100</v>
      </c>
      <c r="T40" s="130">
        <v>1</v>
      </c>
      <c r="U40" s="130"/>
      <c r="V40" s="130"/>
      <c r="W40" s="130"/>
      <c r="X40" s="130"/>
      <c r="Y40" s="135" t="s">
        <v>64</v>
      </c>
    </row>
    <row r="41" spans="1:25" s="123" customFormat="1" ht="15">
      <c r="A41" s="129" t="s">
        <v>63</v>
      </c>
      <c r="B41" s="130" t="s">
        <v>119</v>
      </c>
      <c r="C41" s="130" t="s">
        <v>78</v>
      </c>
      <c r="D41" s="105" t="s">
        <v>120</v>
      </c>
      <c r="E41" s="130" t="s">
        <v>112</v>
      </c>
      <c r="F41" s="130"/>
      <c r="G41" s="130"/>
      <c r="H41" s="130"/>
      <c r="I41" s="131">
        <v>63570.65</v>
      </c>
      <c r="J41" s="132"/>
      <c r="K41" s="132"/>
      <c r="L41" s="132"/>
      <c r="M41" s="132">
        <v>2</v>
      </c>
      <c r="N41" s="132"/>
      <c r="O41" s="132"/>
      <c r="P41" s="132"/>
      <c r="Q41" s="130"/>
      <c r="R41" s="130">
        <v>100</v>
      </c>
      <c r="S41" s="130">
        <v>100</v>
      </c>
      <c r="T41" s="130">
        <v>1</v>
      </c>
      <c r="U41" s="130"/>
      <c r="V41" s="130"/>
      <c r="W41" s="130"/>
      <c r="X41" s="130"/>
      <c r="Y41" s="133" t="s">
        <v>64</v>
      </c>
    </row>
    <row r="42" spans="1:25" s="123" customFormat="1" ht="30">
      <c r="A42" s="129" t="s">
        <v>63</v>
      </c>
      <c r="B42" s="130" t="s">
        <v>119</v>
      </c>
      <c r="C42" s="130" t="s">
        <v>78</v>
      </c>
      <c r="D42" s="105" t="s">
        <v>121</v>
      </c>
      <c r="E42" s="130" t="s">
        <v>80</v>
      </c>
      <c r="F42" s="130"/>
      <c r="G42" s="130"/>
      <c r="H42" s="130"/>
      <c r="I42" s="131">
        <v>79750.96</v>
      </c>
      <c r="J42" s="132"/>
      <c r="K42" s="132"/>
      <c r="L42" s="132"/>
      <c r="M42" s="132">
        <v>2.5</v>
      </c>
      <c r="N42" s="132"/>
      <c r="O42" s="132"/>
      <c r="P42" s="132"/>
      <c r="Q42" s="130"/>
      <c r="R42" s="130">
        <v>100</v>
      </c>
      <c r="S42" s="130">
        <v>100</v>
      </c>
      <c r="T42" s="130">
        <v>1</v>
      </c>
      <c r="U42" s="130"/>
      <c r="V42" s="130"/>
      <c r="W42" s="130"/>
      <c r="X42" s="130"/>
      <c r="Y42" s="133" t="s">
        <v>64</v>
      </c>
    </row>
    <row r="43" spans="1:25" s="123" customFormat="1" ht="30">
      <c r="A43" s="129" t="s">
        <v>63</v>
      </c>
      <c r="B43" s="130" t="s">
        <v>119</v>
      </c>
      <c r="C43" s="130" t="s">
        <v>78</v>
      </c>
      <c r="D43" s="105" t="s">
        <v>122</v>
      </c>
      <c r="E43" s="130" t="s">
        <v>80</v>
      </c>
      <c r="F43" s="130"/>
      <c r="G43" s="130"/>
      <c r="H43" s="130"/>
      <c r="I43" s="131">
        <v>1440393</v>
      </c>
      <c r="J43" s="132"/>
      <c r="K43" s="132"/>
      <c r="L43" s="132"/>
      <c r="M43" s="132"/>
      <c r="N43" s="132">
        <v>30.5</v>
      </c>
      <c r="O43" s="132"/>
      <c r="P43" s="132"/>
      <c r="Q43" s="130"/>
      <c r="R43" s="130">
        <v>100</v>
      </c>
      <c r="S43" s="130">
        <v>100</v>
      </c>
      <c r="T43" s="130">
        <v>1</v>
      </c>
      <c r="U43" s="130"/>
      <c r="V43" s="130"/>
      <c r="W43" s="130"/>
      <c r="X43" s="130"/>
      <c r="Y43" s="133" t="s">
        <v>64</v>
      </c>
    </row>
    <row r="44" spans="1:25" s="123" customFormat="1" ht="15">
      <c r="A44" s="129" t="s">
        <v>63</v>
      </c>
      <c r="B44" s="130" t="s">
        <v>119</v>
      </c>
      <c r="C44" s="130" t="s">
        <v>78</v>
      </c>
      <c r="D44" s="105" t="s">
        <v>123</v>
      </c>
      <c r="E44" s="130" t="s">
        <v>80</v>
      </c>
      <c r="F44" s="130"/>
      <c r="G44" s="130"/>
      <c r="H44" s="130"/>
      <c r="I44" s="131">
        <v>362633.09</v>
      </c>
      <c r="J44" s="132"/>
      <c r="K44" s="132"/>
      <c r="L44" s="132"/>
      <c r="M44" s="132"/>
      <c r="N44" s="132">
        <v>7.2</v>
      </c>
      <c r="O44" s="132"/>
      <c r="P44" s="132"/>
      <c r="Q44" s="130"/>
      <c r="R44" s="130">
        <v>100</v>
      </c>
      <c r="S44" s="130">
        <v>100</v>
      </c>
      <c r="T44" s="130">
        <v>1</v>
      </c>
      <c r="U44" s="130"/>
      <c r="V44" s="130"/>
      <c r="W44" s="130"/>
      <c r="X44" s="130"/>
      <c r="Y44" s="133" t="s">
        <v>64</v>
      </c>
    </row>
    <row r="45" spans="1:25" s="123" customFormat="1" ht="15">
      <c r="A45" s="129" t="s">
        <v>63</v>
      </c>
      <c r="B45" s="130" t="s">
        <v>119</v>
      </c>
      <c r="C45" s="130" t="s">
        <v>78</v>
      </c>
      <c r="D45" s="105" t="s">
        <v>124</v>
      </c>
      <c r="E45" s="130" t="s">
        <v>80</v>
      </c>
      <c r="F45" s="130"/>
      <c r="G45" s="130"/>
      <c r="H45" s="130"/>
      <c r="I45" s="131">
        <v>103527.68</v>
      </c>
      <c r="J45" s="132"/>
      <c r="K45" s="132"/>
      <c r="L45" s="132"/>
      <c r="M45" s="132"/>
      <c r="N45" s="132"/>
      <c r="O45" s="132">
        <v>5.2</v>
      </c>
      <c r="P45" s="132"/>
      <c r="Q45" s="130"/>
      <c r="R45" s="130">
        <v>100</v>
      </c>
      <c r="S45" s="130">
        <v>100</v>
      </c>
      <c r="T45" s="130">
        <v>1</v>
      </c>
      <c r="U45" s="130"/>
      <c r="V45" s="130"/>
      <c r="W45" s="130"/>
      <c r="X45" s="130"/>
      <c r="Y45" s="133" t="s">
        <v>64</v>
      </c>
    </row>
    <row r="46" spans="1:25" s="123" customFormat="1" ht="30">
      <c r="A46" s="129" t="s">
        <v>63</v>
      </c>
      <c r="B46" s="130" t="s">
        <v>119</v>
      </c>
      <c r="C46" s="130" t="s">
        <v>78</v>
      </c>
      <c r="D46" s="105" t="s">
        <v>125</v>
      </c>
      <c r="E46" s="130" t="s">
        <v>80</v>
      </c>
      <c r="F46" s="130"/>
      <c r="G46" s="130"/>
      <c r="H46" s="130"/>
      <c r="I46" s="131">
        <v>451167.95</v>
      </c>
      <c r="J46" s="132"/>
      <c r="K46" s="132"/>
      <c r="L46" s="132"/>
      <c r="M46" s="132"/>
      <c r="N46" s="132"/>
      <c r="O46" s="132">
        <v>19.8</v>
      </c>
      <c r="P46" s="132"/>
      <c r="Q46" s="130"/>
      <c r="R46" s="130">
        <v>100</v>
      </c>
      <c r="S46" s="130">
        <v>100</v>
      </c>
      <c r="T46" s="130">
        <v>1</v>
      </c>
      <c r="U46" s="130"/>
      <c r="V46" s="130"/>
      <c r="W46" s="130"/>
      <c r="X46" s="130"/>
      <c r="Y46" s="133" t="s">
        <v>64</v>
      </c>
    </row>
    <row r="47" spans="1:25" s="123" customFormat="1" ht="15">
      <c r="A47" s="129" t="s">
        <v>63</v>
      </c>
      <c r="B47" s="130" t="s">
        <v>119</v>
      </c>
      <c r="C47" s="130" t="s">
        <v>78</v>
      </c>
      <c r="D47" s="105" t="s">
        <v>126</v>
      </c>
      <c r="E47" s="130" t="s">
        <v>80</v>
      </c>
      <c r="F47" s="130"/>
      <c r="G47" s="130"/>
      <c r="H47" s="130"/>
      <c r="I47" s="131">
        <v>217390.85</v>
      </c>
      <c r="J47" s="132"/>
      <c r="K47" s="132"/>
      <c r="L47" s="132"/>
      <c r="M47" s="132"/>
      <c r="N47" s="132"/>
      <c r="O47" s="132">
        <v>6.4</v>
      </c>
      <c r="P47" s="132"/>
      <c r="Q47" s="130"/>
      <c r="R47" s="130">
        <v>100</v>
      </c>
      <c r="S47" s="130">
        <v>100</v>
      </c>
      <c r="T47" s="130">
        <v>1</v>
      </c>
      <c r="U47" s="130"/>
      <c r="V47" s="130"/>
      <c r="W47" s="130"/>
      <c r="X47" s="130"/>
      <c r="Y47" s="133" t="s">
        <v>64</v>
      </c>
    </row>
    <row r="48" spans="1:25" s="123" customFormat="1" ht="15">
      <c r="A48" s="129" t="s">
        <v>63</v>
      </c>
      <c r="B48" s="130" t="s">
        <v>119</v>
      </c>
      <c r="C48" s="130" t="s">
        <v>78</v>
      </c>
      <c r="D48" s="105" t="s">
        <v>127</v>
      </c>
      <c r="E48" s="130" t="s">
        <v>80</v>
      </c>
      <c r="F48" s="130"/>
      <c r="G48" s="130"/>
      <c r="H48" s="130"/>
      <c r="I48" s="131">
        <v>40292.27</v>
      </c>
      <c r="J48" s="132"/>
      <c r="K48" s="132"/>
      <c r="L48" s="132"/>
      <c r="M48" s="132"/>
      <c r="N48" s="132"/>
      <c r="O48" s="132">
        <v>2.2</v>
      </c>
      <c r="P48" s="132"/>
      <c r="Q48" s="130"/>
      <c r="R48" s="130">
        <v>100</v>
      </c>
      <c r="S48" s="130">
        <v>100</v>
      </c>
      <c r="T48" s="130">
        <v>1</v>
      </c>
      <c r="U48" s="130"/>
      <c r="V48" s="130"/>
      <c r="W48" s="130"/>
      <c r="X48" s="130"/>
      <c r="Y48" s="133" t="s">
        <v>64</v>
      </c>
    </row>
    <row r="49" spans="1:25" s="123" customFormat="1" ht="15">
      <c r="A49" s="129" t="s">
        <v>63</v>
      </c>
      <c r="B49" s="130" t="s">
        <v>119</v>
      </c>
      <c r="C49" s="130" t="s">
        <v>78</v>
      </c>
      <c r="D49" s="105" t="s">
        <v>128</v>
      </c>
      <c r="E49" s="130" t="s">
        <v>112</v>
      </c>
      <c r="F49" s="130"/>
      <c r="G49" s="130"/>
      <c r="H49" s="130"/>
      <c r="I49" s="131">
        <v>47842.98</v>
      </c>
      <c r="J49" s="132"/>
      <c r="K49" s="132"/>
      <c r="L49" s="132"/>
      <c r="M49" s="132"/>
      <c r="N49" s="132"/>
      <c r="O49" s="132">
        <v>2.2</v>
      </c>
      <c r="P49" s="132"/>
      <c r="Q49" s="130"/>
      <c r="R49" s="130">
        <v>100</v>
      </c>
      <c r="S49" s="130">
        <v>100</v>
      </c>
      <c r="T49" s="130">
        <v>1</v>
      </c>
      <c r="U49" s="130"/>
      <c r="V49" s="130"/>
      <c r="W49" s="130"/>
      <c r="X49" s="130"/>
      <c r="Y49" s="133" t="s">
        <v>64</v>
      </c>
    </row>
    <row r="50" spans="1:25" s="123" customFormat="1" ht="15">
      <c r="A50" s="129" t="s">
        <v>63</v>
      </c>
      <c r="B50" s="130" t="s">
        <v>119</v>
      </c>
      <c r="C50" s="130" t="s">
        <v>78</v>
      </c>
      <c r="D50" s="105" t="s">
        <v>129</v>
      </c>
      <c r="E50" s="130" t="s">
        <v>80</v>
      </c>
      <c r="F50" s="130"/>
      <c r="G50" s="130"/>
      <c r="H50" s="130"/>
      <c r="I50" s="131">
        <v>91421.88</v>
      </c>
      <c r="J50" s="132"/>
      <c r="K50" s="132"/>
      <c r="L50" s="132"/>
      <c r="M50" s="132"/>
      <c r="N50" s="132"/>
      <c r="O50" s="132">
        <v>3</v>
      </c>
      <c r="P50" s="132"/>
      <c r="Q50" s="130"/>
      <c r="R50" s="130">
        <v>100</v>
      </c>
      <c r="S50" s="130">
        <v>100</v>
      </c>
      <c r="T50" s="130">
        <v>1</v>
      </c>
      <c r="U50" s="130"/>
      <c r="V50" s="130"/>
      <c r="W50" s="130"/>
      <c r="X50" s="130"/>
      <c r="Y50" s="133" t="s">
        <v>64</v>
      </c>
    </row>
    <row r="51" spans="1:25" s="123" customFormat="1" ht="15">
      <c r="A51" s="129" t="s">
        <v>63</v>
      </c>
      <c r="B51" s="130" t="s">
        <v>119</v>
      </c>
      <c r="C51" s="130" t="s">
        <v>78</v>
      </c>
      <c r="D51" s="105" t="s">
        <v>130</v>
      </c>
      <c r="E51" s="130" t="s">
        <v>80</v>
      </c>
      <c r="F51" s="130"/>
      <c r="G51" s="130"/>
      <c r="H51" s="130"/>
      <c r="I51" s="131">
        <v>90962.77</v>
      </c>
      <c r="J51" s="132"/>
      <c r="K51" s="132"/>
      <c r="L51" s="132"/>
      <c r="M51" s="132"/>
      <c r="N51" s="132"/>
      <c r="O51" s="132">
        <v>3.8</v>
      </c>
      <c r="P51" s="132"/>
      <c r="Q51" s="130"/>
      <c r="R51" s="130">
        <v>100</v>
      </c>
      <c r="S51" s="130">
        <v>100</v>
      </c>
      <c r="T51" s="130">
        <v>1</v>
      </c>
      <c r="U51" s="130"/>
      <c r="V51" s="130"/>
      <c r="W51" s="130"/>
      <c r="X51" s="130"/>
      <c r="Y51" s="133" t="s">
        <v>64</v>
      </c>
    </row>
    <row r="52" spans="1:25" s="123" customFormat="1" ht="15">
      <c r="A52" s="129" t="s">
        <v>63</v>
      </c>
      <c r="B52" s="130" t="s">
        <v>119</v>
      </c>
      <c r="C52" s="130" t="s">
        <v>78</v>
      </c>
      <c r="D52" s="105" t="s">
        <v>131</v>
      </c>
      <c r="E52" s="130" t="s">
        <v>80</v>
      </c>
      <c r="F52" s="130"/>
      <c r="G52" s="130"/>
      <c r="H52" s="130"/>
      <c r="I52" s="131">
        <v>203637.96</v>
      </c>
      <c r="J52" s="132"/>
      <c r="K52" s="132"/>
      <c r="L52" s="132"/>
      <c r="M52" s="132"/>
      <c r="N52" s="132"/>
      <c r="O52" s="132">
        <v>6</v>
      </c>
      <c r="P52" s="132"/>
      <c r="Q52" s="130"/>
      <c r="R52" s="130">
        <v>100</v>
      </c>
      <c r="S52" s="130">
        <v>100</v>
      </c>
      <c r="T52" s="130">
        <v>1</v>
      </c>
      <c r="U52" s="130"/>
      <c r="V52" s="130"/>
      <c r="W52" s="130"/>
      <c r="X52" s="130"/>
      <c r="Y52" s="133" t="s">
        <v>64</v>
      </c>
    </row>
    <row r="53" spans="1:25" s="123" customFormat="1" ht="15">
      <c r="A53" s="129" t="s">
        <v>63</v>
      </c>
      <c r="B53" s="130" t="s">
        <v>119</v>
      </c>
      <c r="C53" s="130" t="s">
        <v>78</v>
      </c>
      <c r="D53" s="105" t="s">
        <v>91</v>
      </c>
      <c r="E53" s="130" t="s">
        <v>80</v>
      </c>
      <c r="F53" s="130"/>
      <c r="G53" s="130"/>
      <c r="H53" s="130"/>
      <c r="I53" s="131">
        <v>80686</v>
      </c>
      <c r="J53" s="132"/>
      <c r="K53" s="132"/>
      <c r="L53" s="132"/>
      <c r="M53" s="132"/>
      <c r="N53" s="132"/>
      <c r="O53" s="132"/>
      <c r="P53" s="132"/>
      <c r="Q53" s="130">
        <v>1</v>
      </c>
      <c r="R53" s="130">
        <v>100</v>
      </c>
      <c r="S53" s="130">
        <v>100</v>
      </c>
      <c r="T53" s="130">
        <v>1</v>
      </c>
      <c r="U53" s="130"/>
      <c r="V53" s="130"/>
      <c r="W53" s="130"/>
      <c r="X53" s="130"/>
      <c r="Y53" s="133" t="s">
        <v>64</v>
      </c>
    </row>
    <row r="54" spans="1:25" s="123" customFormat="1" ht="15">
      <c r="A54" s="129" t="s">
        <v>63</v>
      </c>
      <c r="B54" s="130" t="s">
        <v>132</v>
      </c>
      <c r="C54" s="130" t="s">
        <v>78</v>
      </c>
      <c r="D54" s="105" t="s">
        <v>133</v>
      </c>
      <c r="E54" s="130" t="s">
        <v>80</v>
      </c>
      <c r="F54" s="130"/>
      <c r="G54" s="130"/>
      <c r="H54" s="130"/>
      <c r="I54" s="131">
        <v>96506.58</v>
      </c>
      <c r="J54" s="132"/>
      <c r="K54" s="132"/>
      <c r="L54" s="132"/>
      <c r="M54" s="132">
        <v>3</v>
      </c>
      <c r="N54" s="132"/>
      <c r="O54" s="132"/>
      <c r="P54" s="132"/>
      <c r="Q54" s="130"/>
      <c r="R54" s="130">
        <v>100</v>
      </c>
      <c r="S54" s="130">
        <v>100</v>
      </c>
      <c r="T54" s="130">
        <v>1</v>
      </c>
      <c r="U54" s="130"/>
      <c r="V54" s="130"/>
      <c r="W54" s="130"/>
      <c r="X54" s="130"/>
      <c r="Y54" s="133" t="s">
        <v>64</v>
      </c>
    </row>
    <row r="55" spans="1:25" s="123" customFormat="1" ht="15">
      <c r="A55" s="129" t="s">
        <v>63</v>
      </c>
      <c r="B55" s="130" t="s">
        <v>132</v>
      </c>
      <c r="C55" s="130" t="s">
        <v>78</v>
      </c>
      <c r="D55" s="105" t="s">
        <v>134</v>
      </c>
      <c r="E55" s="130" t="s">
        <v>80</v>
      </c>
      <c r="F55" s="130"/>
      <c r="G55" s="130"/>
      <c r="H55" s="130"/>
      <c r="I55" s="131">
        <v>704566.48</v>
      </c>
      <c r="J55" s="132"/>
      <c r="K55" s="132"/>
      <c r="L55" s="132"/>
      <c r="M55" s="132"/>
      <c r="N55" s="132">
        <v>12.4</v>
      </c>
      <c r="O55" s="132"/>
      <c r="P55" s="132"/>
      <c r="Q55" s="130"/>
      <c r="R55" s="130">
        <v>100</v>
      </c>
      <c r="S55" s="130">
        <v>100</v>
      </c>
      <c r="T55" s="130">
        <v>1</v>
      </c>
      <c r="U55" s="130"/>
      <c r="V55" s="130"/>
      <c r="W55" s="130"/>
      <c r="X55" s="130"/>
      <c r="Y55" s="133" t="s">
        <v>64</v>
      </c>
    </row>
    <row r="56" spans="1:25" s="123" customFormat="1" ht="15.75" thickBot="1">
      <c r="A56" s="136" t="s">
        <v>63</v>
      </c>
      <c r="B56" s="138" t="s">
        <v>132</v>
      </c>
      <c r="C56" s="138" t="s">
        <v>78</v>
      </c>
      <c r="D56" s="110" t="s">
        <v>135</v>
      </c>
      <c r="E56" s="138" t="s">
        <v>80</v>
      </c>
      <c r="F56" s="138"/>
      <c r="G56" s="138"/>
      <c r="H56" s="138"/>
      <c r="I56" s="139">
        <v>397871.76</v>
      </c>
      <c r="J56" s="140"/>
      <c r="K56" s="140"/>
      <c r="L56" s="140"/>
      <c r="M56" s="140"/>
      <c r="N56" s="140">
        <v>6.5</v>
      </c>
      <c r="O56" s="140"/>
      <c r="P56" s="140"/>
      <c r="Q56" s="138"/>
      <c r="R56" s="138">
        <v>100</v>
      </c>
      <c r="S56" s="138">
        <v>100</v>
      </c>
      <c r="T56" s="138">
        <v>1</v>
      </c>
      <c r="U56" s="138"/>
      <c r="V56" s="138"/>
      <c r="W56" s="138"/>
      <c r="X56" s="138"/>
      <c r="Y56" s="141" t="s">
        <v>64</v>
      </c>
    </row>
    <row r="57" ht="14.25" thickBot="1" thickTop="1"/>
    <row r="58" spans="1:25" ht="33.75" customHeight="1" thickBot="1" thickTop="1">
      <c r="A58" s="198" t="s">
        <v>28</v>
      </c>
      <c r="B58" s="199" t="s">
        <v>59</v>
      </c>
      <c r="C58" s="199" t="s">
        <v>29</v>
      </c>
      <c r="D58" s="199" t="s">
        <v>5</v>
      </c>
      <c r="E58" s="199"/>
      <c r="F58" s="200" t="s">
        <v>58</v>
      </c>
      <c r="G58" s="199" t="s">
        <v>6</v>
      </c>
      <c r="H58" s="199"/>
      <c r="I58" s="201" t="s">
        <v>7</v>
      </c>
      <c r="J58" s="118" t="s">
        <v>8</v>
      </c>
      <c r="K58" s="118" t="s">
        <v>55</v>
      </c>
      <c r="L58" s="118" t="s">
        <v>27</v>
      </c>
      <c r="M58" s="119" t="s">
        <v>56</v>
      </c>
      <c r="N58" s="119" t="s">
        <v>9</v>
      </c>
      <c r="O58" s="119" t="s">
        <v>10</v>
      </c>
      <c r="P58" s="118" t="s">
        <v>57</v>
      </c>
      <c r="Q58" s="118" t="s">
        <v>11</v>
      </c>
      <c r="R58" s="202" t="s">
        <v>12</v>
      </c>
      <c r="S58" s="202"/>
      <c r="T58" s="197" t="s">
        <v>30</v>
      </c>
      <c r="U58" s="197"/>
      <c r="V58" s="197"/>
      <c r="W58" s="197"/>
      <c r="X58" s="197"/>
      <c r="Y58" s="197"/>
    </row>
    <row r="59" spans="1:25" ht="39" customHeight="1" thickBot="1" thickTop="1">
      <c r="A59" s="198"/>
      <c r="B59" s="199"/>
      <c r="C59" s="199"/>
      <c r="D59" s="102" t="s">
        <v>13</v>
      </c>
      <c r="E59" s="103" t="s">
        <v>14</v>
      </c>
      <c r="F59" s="200"/>
      <c r="G59" s="103" t="s">
        <v>15</v>
      </c>
      <c r="H59" s="103" t="s">
        <v>16</v>
      </c>
      <c r="I59" s="201"/>
      <c r="J59" s="120" t="s">
        <v>17</v>
      </c>
      <c r="K59" s="120" t="s">
        <v>17</v>
      </c>
      <c r="L59" s="120" t="s">
        <v>17</v>
      </c>
      <c r="M59" s="121" t="s">
        <v>17</v>
      </c>
      <c r="N59" s="121" t="s">
        <v>17</v>
      </c>
      <c r="O59" s="121" t="s">
        <v>17</v>
      </c>
      <c r="P59" s="120" t="s">
        <v>17</v>
      </c>
      <c r="Q59" s="120" t="s">
        <v>18</v>
      </c>
      <c r="R59" s="122" t="s">
        <v>19</v>
      </c>
      <c r="S59" s="122" t="s">
        <v>20</v>
      </c>
      <c r="T59" s="111" t="s">
        <v>21</v>
      </c>
      <c r="U59" s="111" t="s">
        <v>22</v>
      </c>
      <c r="V59" s="111" t="s">
        <v>23</v>
      </c>
      <c r="W59" s="111" t="s">
        <v>24</v>
      </c>
      <c r="X59" s="111" t="s">
        <v>25</v>
      </c>
      <c r="Y59" s="112" t="s">
        <v>26</v>
      </c>
    </row>
    <row r="60" spans="1:25" s="123" customFormat="1" ht="15.75" thickTop="1">
      <c r="A60" s="129" t="s">
        <v>63</v>
      </c>
      <c r="B60" s="130" t="s">
        <v>132</v>
      </c>
      <c r="C60" s="130" t="s">
        <v>78</v>
      </c>
      <c r="D60" s="105" t="s">
        <v>91</v>
      </c>
      <c r="E60" s="130" t="s">
        <v>80</v>
      </c>
      <c r="F60" s="130"/>
      <c r="G60" s="130"/>
      <c r="H60" s="130"/>
      <c r="I60" s="131">
        <v>48403</v>
      </c>
      <c r="J60" s="132"/>
      <c r="K60" s="132"/>
      <c r="L60" s="132"/>
      <c r="M60" s="132"/>
      <c r="N60" s="132"/>
      <c r="O60" s="132"/>
      <c r="P60" s="132"/>
      <c r="Q60" s="130">
        <v>1</v>
      </c>
      <c r="R60" s="130">
        <v>100</v>
      </c>
      <c r="S60" s="130">
        <v>100</v>
      </c>
      <c r="T60" s="130">
        <v>1</v>
      </c>
      <c r="U60" s="130"/>
      <c r="V60" s="130"/>
      <c r="W60" s="130"/>
      <c r="X60" s="130"/>
      <c r="Y60" s="133" t="s">
        <v>64</v>
      </c>
    </row>
    <row r="61" spans="1:25" s="123" customFormat="1" ht="15">
      <c r="A61" s="129" t="s">
        <v>63</v>
      </c>
      <c r="B61" s="130" t="s">
        <v>136</v>
      </c>
      <c r="C61" s="130" t="s">
        <v>78</v>
      </c>
      <c r="D61" s="105" t="s">
        <v>137</v>
      </c>
      <c r="E61" s="130" t="s">
        <v>112</v>
      </c>
      <c r="F61" s="130"/>
      <c r="G61" s="130"/>
      <c r="H61" s="130"/>
      <c r="I61" s="131">
        <v>55444.54</v>
      </c>
      <c r="J61" s="132"/>
      <c r="K61" s="132"/>
      <c r="L61" s="132"/>
      <c r="M61" s="132">
        <v>1.5</v>
      </c>
      <c r="N61" s="132"/>
      <c r="O61" s="132"/>
      <c r="P61" s="132"/>
      <c r="Q61" s="130"/>
      <c r="R61" s="130">
        <v>100</v>
      </c>
      <c r="S61" s="130">
        <v>100</v>
      </c>
      <c r="T61" s="130">
        <v>1</v>
      </c>
      <c r="U61" s="130"/>
      <c r="V61" s="130"/>
      <c r="W61" s="130"/>
      <c r="X61" s="130"/>
      <c r="Y61" s="133" t="s">
        <v>64</v>
      </c>
    </row>
    <row r="62" spans="1:25" s="123" customFormat="1" ht="15">
      <c r="A62" s="129" t="s">
        <v>63</v>
      </c>
      <c r="B62" s="130" t="s">
        <v>136</v>
      </c>
      <c r="C62" s="130" t="s">
        <v>78</v>
      </c>
      <c r="D62" s="105" t="s">
        <v>138</v>
      </c>
      <c r="E62" s="130" t="s">
        <v>80</v>
      </c>
      <c r="F62" s="130"/>
      <c r="G62" s="130"/>
      <c r="H62" s="130"/>
      <c r="I62" s="131">
        <v>152526.41</v>
      </c>
      <c r="J62" s="132"/>
      <c r="K62" s="132"/>
      <c r="L62" s="132"/>
      <c r="M62" s="132">
        <v>4.5</v>
      </c>
      <c r="N62" s="132"/>
      <c r="O62" s="132"/>
      <c r="P62" s="132"/>
      <c r="Q62" s="130"/>
      <c r="R62" s="130">
        <v>100</v>
      </c>
      <c r="S62" s="130">
        <v>100</v>
      </c>
      <c r="T62" s="130">
        <v>1</v>
      </c>
      <c r="U62" s="130"/>
      <c r="V62" s="130"/>
      <c r="W62" s="130"/>
      <c r="X62" s="130"/>
      <c r="Y62" s="133" t="s">
        <v>64</v>
      </c>
    </row>
    <row r="63" spans="1:25" s="123" customFormat="1" ht="15">
      <c r="A63" s="129" t="s">
        <v>63</v>
      </c>
      <c r="B63" s="130" t="s">
        <v>136</v>
      </c>
      <c r="C63" s="130" t="s">
        <v>78</v>
      </c>
      <c r="D63" s="105" t="s">
        <v>139</v>
      </c>
      <c r="E63" s="130" t="s">
        <v>80</v>
      </c>
      <c r="F63" s="130"/>
      <c r="G63" s="130"/>
      <c r="H63" s="130"/>
      <c r="I63" s="131">
        <v>134620.2</v>
      </c>
      <c r="J63" s="132"/>
      <c r="K63" s="132"/>
      <c r="L63" s="132"/>
      <c r="M63" s="132">
        <v>4</v>
      </c>
      <c r="N63" s="132"/>
      <c r="O63" s="132"/>
      <c r="P63" s="132"/>
      <c r="Q63" s="130"/>
      <c r="R63" s="130">
        <v>100</v>
      </c>
      <c r="S63" s="130">
        <v>100</v>
      </c>
      <c r="T63" s="130">
        <v>1</v>
      </c>
      <c r="U63" s="130"/>
      <c r="V63" s="130"/>
      <c r="W63" s="130"/>
      <c r="X63" s="130"/>
      <c r="Y63" s="133" t="s">
        <v>64</v>
      </c>
    </row>
    <row r="64" spans="1:25" s="123" customFormat="1" ht="15">
      <c r="A64" s="129" t="s">
        <v>63</v>
      </c>
      <c r="B64" s="130" t="s">
        <v>136</v>
      </c>
      <c r="C64" s="130" t="s">
        <v>78</v>
      </c>
      <c r="D64" s="105" t="s">
        <v>140</v>
      </c>
      <c r="E64" s="130" t="s">
        <v>80</v>
      </c>
      <c r="F64" s="130"/>
      <c r="G64" s="130"/>
      <c r="H64" s="130"/>
      <c r="I64" s="131">
        <v>130017.8</v>
      </c>
      <c r="J64" s="132"/>
      <c r="K64" s="132"/>
      <c r="L64" s="132"/>
      <c r="M64" s="132">
        <v>4</v>
      </c>
      <c r="N64" s="132"/>
      <c r="O64" s="132"/>
      <c r="P64" s="132"/>
      <c r="Q64" s="130"/>
      <c r="R64" s="130">
        <v>100</v>
      </c>
      <c r="S64" s="130">
        <v>100</v>
      </c>
      <c r="T64" s="130">
        <v>1</v>
      </c>
      <c r="U64" s="130"/>
      <c r="V64" s="130"/>
      <c r="W64" s="130"/>
      <c r="X64" s="130"/>
      <c r="Y64" s="133" t="s">
        <v>64</v>
      </c>
    </row>
    <row r="65" spans="1:25" s="123" customFormat="1" ht="15">
      <c r="A65" s="129" t="s">
        <v>63</v>
      </c>
      <c r="B65" s="130" t="s">
        <v>136</v>
      </c>
      <c r="C65" s="130" t="s">
        <v>78</v>
      </c>
      <c r="D65" s="105" t="s">
        <v>141</v>
      </c>
      <c r="E65" s="130" t="s">
        <v>80</v>
      </c>
      <c r="F65" s="130"/>
      <c r="G65" s="130"/>
      <c r="H65" s="130"/>
      <c r="I65" s="131">
        <v>135770.8</v>
      </c>
      <c r="J65" s="132"/>
      <c r="K65" s="132"/>
      <c r="L65" s="132"/>
      <c r="M65" s="132">
        <v>4</v>
      </c>
      <c r="N65" s="132"/>
      <c r="O65" s="132"/>
      <c r="P65" s="132"/>
      <c r="Q65" s="130"/>
      <c r="R65" s="130">
        <v>100</v>
      </c>
      <c r="S65" s="130">
        <v>100</v>
      </c>
      <c r="T65" s="130">
        <v>1</v>
      </c>
      <c r="U65" s="130"/>
      <c r="V65" s="130"/>
      <c r="W65" s="130"/>
      <c r="X65" s="130"/>
      <c r="Y65" s="133" t="s">
        <v>64</v>
      </c>
    </row>
    <row r="66" spans="1:25" s="123" customFormat="1" ht="15">
      <c r="A66" s="129" t="s">
        <v>63</v>
      </c>
      <c r="B66" s="130" t="s">
        <v>136</v>
      </c>
      <c r="C66" s="130" t="s">
        <v>78</v>
      </c>
      <c r="D66" s="105" t="s">
        <v>142</v>
      </c>
      <c r="E66" s="130" t="s">
        <v>80</v>
      </c>
      <c r="F66" s="130"/>
      <c r="G66" s="130"/>
      <c r="H66" s="130"/>
      <c r="I66" s="131">
        <v>31210.03</v>
      </c>
      <c r="J66" s="132"/>
      <c r="K66" s="132"/>
      <c r="L66" s="132"/>
      <c r="M66" s="132">
        <v>1</v>
      </c>
      <c r="N66" s="132"/>
      <c r="O66" s="132"/>
      <c r="P66" s="132"/>
      <c r="Q66" s="130"/>
      <c r="R66" s="130">
        <v>100</v>
      </c>
      <c r="S66" s="130">
        <v>100</v>
      </c>
      <c r="T66" s="130">
        <v>1</v>
      </c>
      <c r="U66" s="130"/>
      <c r="V66" s="130"/>
      <c r="W66" s="130"/>
      <c r="X66" s="130"/>
      <c r="Y66" s="133" t="s">
        <v>64</v>
      </c>
    </row>
    <row r="67" spans="1:25" s="123" customFormat="1" ht="15">
      <c r="A67" s="129" t="s">
        <v>63</v>
      </c>
      <c r="B67" s="130" t="s">
        <v>136</v>
      </c>
      <c r="C67" s="130" t="s">
        <v>78</v>
      </c>
      <c r="D67" s="105" t="s">
        <v>143</v>
      </c>
      <c r="E67" s="130" t="s">
        <v>80</v>
      </c>
      <c r="F67" s="130"/>
      <c r="G67" s="130"/>
      <c r="H67" s="130"/>
      <c r="I67" s="131">
        <v>1417004.16</v>
      </c>
      <c r="J67" s="132"/>
      <c r="K67" s="132"/>
      <c r="L67" s="132"/>
      <c r="M67" s="132"/>
      <c r="N67" s="132">
        <v>24</v>
      </c>
      <c r="O67" s="132"/>
      <c r="P67" s="132"/>
      <c r="Q67" s="130"/>
      <c r="R67" s="130">
        <v>100</v>
      </c>
      <c r="S67" s="130">
        <v>100</v>
      </c>
      <c r="T67" s="130">
        <v>1</v>
      </c>
      <c r="U67" s="130"/>
      <c r="V67" s="130"/>
      <c r="W67" s="130"/>
      <c r="X67" s="130"/>
      <c r="Y67" s="133" t="s">
        <v>64</v>
      </c>
    </row>
    <row r="68" spans="1:25" s="123" customFormat="1" ht="15">
      <c r="A68" s="129" t="s">
        <v>63</v>
      </c>
      <c r="B68" s="130" t="s">
        <v>136</v>
      </c>
      <c r="C68" s="130" t="s">
        <v>78</v>
      </c>
      <c r="D68" s="105" t="s">
        <v>144</v>
      </c>
      <c r="E68" s="130" t="s">
        <v>80</v>
      </c>
      <c r="F68" s="130"/>
      <c r="G68" s="130"/>
      <c r="H68" s="130"/>
      <c r="I68" s="131">
        <v>124171.28</v>
      </c>
      <c r="J68" s="132"/>
      <c r="K68" s="132"/>
      <c r="L68" s="132"/>
      <c r="M68" s="132"/>
      <c r="N68" s="132"/>
      <c r="O68" s="132">
        <v>4</v>
      </c>
      <c r="P68" s="132"/>
      <c r="Q68" s="130"/>
      <c r="R68" s="130">
        <v>100</v>
      </c>
      <c r="S68" s="130">
        <v>100</v>
      </c>
      <c r="T68" s="130">
        <v>1</v>
      </c>
      <c r="U68" s="130"/>
      <c r="V68" s="130"/>
      <c r="W68" s="130"/>
      <c r="X68" s="130"/>
      <c r="Y68" s="133" t="s">
        <v>64</v>
      </c>
    </row>
    <row r="69" spans="1:25" s="123" customFormat="1" ht="15">
      <c r="A69" s="129" t="s">
        <v>63</v>
      </c>
      <c r="B69" s="130" t="s">
        <v>136</v>
      </c>
      <c r="C69" s="130" t="s">
        <v>78</v>
      </c>
      <c r="D69" s="105" t="s">
        <v>145</v>
      </c>
      <c r="E69" s="130" t="s">
        <v>80</v>
      </c>
      <c r="F69" s="130"/>
      <c r="G69" s="130"/>
      <c r="H69" s="130"/>
      <c r="I69" s="131">
        <v>177692.64</v>
      </c>
      <c r="J69" s="132"/>
      <c r="K69" s="132"/>
      <c r="L69" s="132"/>
      <c r="M69" s="132"/>
      <c r="N69" s="132"/>
      <c r="O69" s="132">
        <v>9.6</v>
      </c>
      <c r="P69" s="132"/>
      <c r="Q69" s="130"/>
      <c r="R69" s="130">
        <v>100</v>
      </c>
      <c r="S69" s="130">
        <v>100</v>
      </c>
      <c r="T69" s="130">
        <v>1</v>
      </c>
      <c r="U69" s="130"/>
      <c r="V69" s="130"/>
      <c r="W69" s="130"/>
      <c r="X69" s="130"/>
      <c r="Y69" s="133" t="s">
        <v>64</v>
      </c>
    </row>
    <row r="70" spans="1:25" s="123" customFormat="1" ht="15">
      <c r="A70" s="129" t="s">
        <v>63</v>
      </c>
      <c r="B70" s="130" t="s">
        <v>136</v>
      </c>
      <c r="C70" s="130" t="s">
        <v>89</v>
      </c>
      <c r="D70" s="105" t="s">
        <v>141</v>
      </c>
      <c r="E70" s="130" t="s">
        <v>80</v>
      </c>
      <c r="F70" s="130"/>
      <c r="G70" s="130"/>
      <c r="H70" s="130"/>
      <c r="I70" s="131">
        <v>24426</v>
      </c>
      <c r="J70" s="132"/>
      <c r="K70" s="132"/>
      <c r="L70" s="132"/>
      <c r="M70" s="132"/>
      <c r="N70" s="132"/>
      <c r="O70" s="132"/>
      <c r="P70" s="132"/>
      <c r="Q70" s="130">
        <v>1</v>
      </c>
      <c r="R70" s="130">
        <v>100</v>
      </c>
      <c r="S70" s="130">
        <v>100</v>
      </c>
      <c r="T70" s="130">
        <v>1</v>
      </c>
      <c r="U70" s="130"/>
      <c r="V70" s="130"/>
      <c r="W70" s="130"/>
      <c r="X70" s="130"/>
      <c r="Y70" s="133" t="s">
        <v>64</v>
      </c>
    </row>
    <row r="71" spans="1:25" s="123" customFormat="1" ht="15">
      <c r="A71" s="129" t="s">
        <v>63</v>
      </c>
      <c r="B71" s="130" t="s">
        <v>136</v>
      </c>
      <c r="C71" s="130" t="s">
        <v>89</v>
      </c>
      <c r="D71" s="105" t="s">
        <v>146</v>
      </c>
      <c r="E71" s="130" t="s">
        <v>80</v>
      </c>
      <c r="F71" s="130"/>
      <c r="G71" s="130"/>
      <c r="H71" s="130"/>
      <c r="I71" s="131">
        <v>12213</v>
      </c>
      <c r="J71" s="132"/>
      <c r="K71" s="132"/>
      <c r="L71" s="132"/>
      <c r="M71" s="132"/>
      <c r="N71" s="132"/>
      <c r="O71" s="132"/>
      <c r="P71" s="132"/>
      <c r="Q71" s="130">
        <v>1</v>
      </c>
      <c r="R71" s="130">
        <v>100</v>
      </c>
      <c r="S71" s="130">
        <v>100</v>
      </c>
      <c r="T71" s="130">
        <v>1</v>
      </c>
      <c r="U71" s="130"/>
      <c r="V71" s="130"/>
      <c r="W71" s="130"/>
      <c r="X71" s="130"/>
      <c r="Y71" s="133" t="s">
        <v>64</v>
      </c>
    </row>
    <row r="72" spans="1:25" s="123" customFormat="1" ht="15">
      <c r="A72" s="129" t="s">
        <v>63</v>
      </c>
      <c r="B72" s="130" t="s">
        <v>136</v>
      </c>
      <c r="C72" s="130" t="s">
        <v>89</v>
      </c>
      <c r="D72" s="105" t="s">
        <v>147</v>
      </c>
      <c r="E72" s="130" t="s">
        <v>80</v>
      </c>
      <c r="F72" s="130"/>
      <c r="G72" s="130"/>
      <c r="H72" s="130"/>
      <c r="I72" s="131">
        <v>14603</v>
      </c>
      <c r="J72" s="132"/>
      <c r="K72" s="132"/>
      <c r="L72" s="132"/>
      <c r="M72" s="132"/>
      <c r="N72" s="132"/>
      <c r="O72" s="132"/>
      <c r="P72" s="132"/>
      <c r="Q72" s="130">
        <v>1</v>
      </c>
      <c r="R72" s="130">
        <v>100</v>
      </c>
      <c r="S72" s="130">
        <v>100</v>
      </c>
      <c r="T72" s="130">
        <v>1</v>
      </c>
      <c r="U72" s="130"/>
      <c r="V72" s="130"/>
      <c r="W72" s="130"/>
      <c r="X72" s="130"/>
      <c r="Y72" s="133" t="s">
        <v>64</v>
      </c>
    </row>
    <row r="73" spans="1:25" s="123" customFormat="1" ht="15">
      <c r="A73" s="129" t="s">
        <v>63</v>
      </c>
      <c r="B73" s="130" t="s">
        <v>136</v>
      </c>
      <c r="C73" s="130" t="s">
        <v>89</v>
      </c>
      <c r="D73" s="105" t="s">
        <v>148</v>
      </c>
      <c r="E73" s="130" t="s">
        <v>80</v>
      </c>
      <c r="F73" s="130"/>
      <c r="G73" s="130"/>
      <c r="H73" s="130"/>
      <c r="I73" s="131">
        <v>12213</v>
      </c>
      <c r="J73" s="132"/>
      <c r="K73" s="132"/>
      <c r="L73" s="132"/>
      <c r="M73" s="132"/>
      <c r="N73" s="132"/>
      <c r="O73" s="132"/>
      <c r="P73" s="132"/>
      <c r="Q73" s="130">
        <v>1</v>
      </c>
      <c r="R73" s="130">
        <v>100</v>
      </c>
      <c r="S73" s="130">
        <v>100</v>
      </c>
      <c r="T73" s="130">
        <v>1</v>
      </c>
      <c r="U73" s="130"/>
      <c r="V73" s="130"/>
      <c r="W73" s="130"/>
      <c r="X73" s="130"/>
      <c r="Y73" s="133" t="s">
        <v>64</v>
      </c>
    </row>
    <row r="74" spans="1:25" s="123" customFormat="1" ht="15">
      <c r="A74" s="129" t="s">
        <v>63</v>
      </c>
      <c r="B74" s="130" t="s">
        <v>136</v>
      </c>
      <c r="C74" s="130" t="s">
        <v>89</v>
      </c>
      <c r="D74" s="105" t="s">
        <v>149</v>
      </c>
      <c r="E74" s="130" t="s">
        <v>112</v>
      </c>
      <c r="F74" s="130"/>
      <c r="G74" s="130"/>
      <c r="H74" s="130"/>
      <c r="I74" s="131">
        <v>12213</v>
      </c>
      <c r="J74" s="132"/>
      <c r="K74" s="132"/>
      <c r="L74" s="132"/>
      <c r="M74" s="132"/>
      <c r="N74" s="132"/>
      <c r="O74" s="132"/>
      <c r="P74" s="132"/>
      <c r="Q74" s="130">
        <v>1</v>
      </c>
      <c r="R74" s="130">
        <v>100</v>
      </c>
      <c r="S74" s="130">
        <v>100</v>
      </c>
      <c r="T74" s="130">
        <v>1</v>
      </c>
      <c r="U74" s="130"/>
      <c r="V74" s="130"/>
      <c r="W74" s="130"/>
      <c r="X74" s="130"/>
      <c r="Y74" s="133" t="s">
        <v>64</v>
      </c>
    </row>
    <row r="75" spans="1:25" s="123" customFormat="1" ht="15">
      <c r="A75" s="129" t="s">
        <v>63</v>
      </c>
      <c r="B75" s="130" t="s">
        <v>136</v>
      </c>
      <c r="C75" s="130" t="s">
        <v>89</v>
      </c>
      <c r="D75" s="105" t="s">
        <v>91</v>
      </c>
      <c r="E75" s="130" t="s">
        <v>80</v>
      </c>
      <c r="F75" s="130"/>
      <c r="G75" s="130"/>
      <c r="H75" s="130"/>
      <c r="I75" s="131">
        <v>113000</v>
      </c>
      <c r="J75" s="132"/>
      <c r="K75" s="132"/>
      <c r="L75" s="132"/>
      <c r="M75" s="132"/>
      <c r="N75" s="132"/>
      <c r="O75" s="132"/>
      <c r="P75" s="132"/>
      <c r="Q75" s="130">
        <v>1</v>
      </c>
      <c r="R75" s="130">
        <v>100</v>
      </c>
      <c r="S75" s="130">
        <v>100</v>
      </c>
      <c r="T75" s="130">
        <v>1</v>
      </c>
      <c r="U75" s="130"/>
      <c r="V75" s="130"/>
      <c r="W75" s="130"/>
      <c r="X75" s="130"/>
      <c r="Y75" s="133" t="s">
        <v>64</v>
      </c>
    </row>
    <row r="76" spans="1:25" s="123" customFormat="1" ht="15">
      <c r="A76" s="129" t="s">
        <v>63</v>
      </c>
      <c r="B76" s="130" t="s">
        <v>61</v>
      </c>
      <c r="C76" s="130" t="s">
        <v>78</v>
      </c>
      <c r="D76" s="105" t="s">
        <v>150</v>
      </c>
      <c r="E76" s="130" t="s">
        <v>80</v>
      </c>
      <c r="F76" s="130"/>
      <c r="G76" s="130"/>
      <c r="H76" s="130"/>
      <c r="I76" s="131">
        <v>133038.13</v>
      </c>
      <c r="J76" s="132"/>
      <c r="K76" s="132"/>
      <c r="L76" s="132"/>
      <c r="M76" s="132">
        <v>5</v>
      </c>
      <c r="N76" s="132"/>
      <c r="O76" s="132"/>
      <c r="P76" s="132"/>
      <c r="Q76" s="130"/>
      <c r="R76" s="130">
        <v>100</v>
      </c>
      <c r="S76" s="130">
        <v>100</v>
      </c>
      <c r="T76" s="130">
        <v>1</v>
      </c>
      <c r="U76" s="130"/>
      <c r="V76" s="130"/>
      <c r="W76" s="130"/>
      <c r="X76" s="130"/>
      <c r="Y76" s="133" t="s">
        <v>64</v>
      </c>
    </row>
    <row r="77" spans="1:25" s="123" customFormat="1" ht="15">
      <c r="A77" s="129" t="s">
        <v>63</v>
      </c>
      <c r="B77" s="130" t="s">
        <v>61</v>
      </c>
      <c r="C77" s="130" t="s">
        <v>78</v>
      </c>
      <c r="D77" s="105" t="s">
        <v>151</v>
      </c>
      <c r="E77" s="130" t="s">
        <v>80</v>
      </c>
      <c r="F77" s="130"/>
      <c r="G77" s="130"/>
      <c r="H77" s="130"/>
      <c r="I77" s="131">
        <v>69395.56</v>
      </c>
      <c r="J77" s="132"/>
      <c r="K77" s="132"/>
      <c r="L77" s="132"/>
      <c r="M77" s="132">
        <v>2.5</v>
      </c>
      <c r="N77" s="132"/>
      <c r="O77" s="132"/>
      <c r="P77" s="132"/>
      <c r="Q77" s="130"/>
      <c r="R77" s="130">
        <v>100</v>
      </c>
      <c r="S77" s="130">
        <v>100</v>
      </c>
      <c r="T77" s="130">
        <v>1</v>
      </c>
      <c r="U77" s="130"/>
      <c r="V77" s="130"/>
      <c r="W77" s="130"/>
      <c r="X77" s="130"/>
      <c r="Y77" s="133" t="s">
        <v>64</v>
      </c>
    </row>
    <row r="78" spans="1:25" s="123" customFormat="1" ht="15">
      <c r="A78" s="129" t="s">
        <v>63</v>
      </c>
      <c r="B78" s="130" t="s">
        <v>61</v>
      </c>
      <c r="C78" s="130" t="s">
        <v>78</v>
      </c>
      <c r="D78" s="105" t="s">
        <v>152</v>
      </c>
      <c r="E78" s="130" t="s">
        <v>80</v>
      </c>
      <c r="F78" s="130"/>
      <c r="G78" s="130"/>
      <c r="H78" s="130"/>
      <c r="I78" s="131">
        <v>4000</v>
      </c>
      <c r="J78" s="132"/>
      <c r="K78" s="132"/>
      <c r="L78" s="132"/>
      <c r="M78" s="132">
        <v>4</v>
      </c>
      <c r="N78" s="132"/>
      <c r="O78" s="132"/>
      <c r="P78" s="132"/>
      <c r="Q78" s="130"/>
      <c r="R78" s="130">
        <v>100</v>
      </c>
      <c r="S78" s="130">
        <v>100</v>
      </c>
      <c r="T78" s="130">
        <v>1</v>
      </c>
      <c r="U78" s="130"/>
      <c r="V78" s="130"/>
      <c r="W78" s="130"/>
      <c r="X78" s="130"/>
      <c r="Y78" s="133" t="s">
        <v>64</v>
      </c>
    </row>
    <row r="79" spans="1:25" s="123" customFormat="1" ht="15">
      <c r="A79" s="129" t="s">
        <v>63</v>
      </c>
      <c r="B79" s="130" t="s">
        <v>61</v>
      </c>
      <c r="C79" s="130" t="s">
        <v>78</v>
      </c>
      <c r="D79" s="105" t="s">
        <v>153</v>
      </c>
      <c r="E79" s="130" t="s">
        <v>80</v>
      </c>
      <c r="F79" s="130"/>
      <c r="G79" s="130"/>
      <c r="H79" s="130"/>
      <c r="I79" s="131">
        <v>1200</v>
      </c>
      <c r="J79" s="132"/>
      <c r="K79" s="132"/>
      <c r="L79" s="132"/>
      <c r="M79" s="132">
        <v>1.2</v>
      </c>
      <c r="N79" s="132"/>
      <c r="O79" s="132"/>
      <c r="P79" s="132"/>
      <c r="Q79" s="130"/>
      <c r="R79" s="130">
        <v>100</v>
      </c>
      <c r="S79" s="130">
        <v>100</v>
      </c>
      <c r="T79" s="130">
        <v>1</v>
      </c>
      <c r="U79" s="130"/>
      <c r="V79" s="130"/>
      <c r="W79" s="130"/>
      <c r="X79" s="130"/>
      <c r="Y79" s="133" t="s">
        <v>64</v>
      </c>
    </row>
    <row r="80" spans="1:25" s="123" customFormat="1" ht="15">
      <c r="A80" s="129" t="s">
        <v>63</v>
      </c>
      <c r="B80" s="130" t="s">
        <v>61</v>
      </c>
      <c r="C80" s="130" t="s">
        <v>78</v>
      </c>
      <c r="D80" s="105" t="s">
        <v>154</v>
      </c>
      <c r="E80" s="130" t="s">
        <v>80</v>
      </c>
      <c r="F80" s="130"/>
      <c r="G80" s="130"/>
      <c r="H80" s="130"/>
      <c r="I80" s="131">
        <v>4500</v>
      </c>
      <c r="J80" s="132"/>
      <c r="K80" s="132"/>
      <c r="L80" s="132"/>
      <c r="M80" s="132">
        <v>4.5</v>
      </c>
      <c r="N80" s="132"/>
      <c r="O80" s="132"/>
      <c r="P80" s="132"/>
      <c r="Q80" s="130"/>
      <c r="R80" s="130">
        <v>100</v>
      </c>
      <c r="S80" s="130">
        <v>100</v>
      </c>
      <c r="T80" s="130">
        <v>1</v>
      </c>
      <c r="U80" s="130"/>
      <c r="V80" s="130"/>
      <c r="W80" s="130"/>
      <c r="X80" s="130"/>
      <c r="Y80" s="133" t="s">
        <v>64</v>
      </c>
    </row>
    <row r="81" spans="1:25" s="123" customFormat="1" ht="15">
      <c r="A81" s="129" t="s">
        <v>63</v>
      </c>
      <c r="B81" s="130" t="s">
        <v>61</v>
      </c>
      <c r="C81" s="130" t="s">
        <v>78</v>
      </c>
      <c r="D81" s="105" t="s">
        <v>155</v>
      </c>
      <c r="E81" s="130" t="s">
        <v>80</v>
      </c>
      <c r="F81" s="130"/>
      <c r="G81" s="130"/>
      <c r="H81" s="130"/>
      <c r="I81" s="131">
        <v>1200</v>
      </c>
      <c r="J81" s="132"/>
      <c r="K81" s="132"/>
      <c r="L81" s="132"/>
      <c r="M81" s="132">
        <v>1.2</v>
      </c>
      <c r="N81" s="132"/>
      <c r="O81" s="132"/>
      <c r="P81" s="132"/>
      <c r="Q81" s="130"/>
      <c r="R81" s="130">
        <v>100</v>
      </c>
      <c r="S81" s="130">
        <v>100</v>
      </c>
      <c r="T81" s="130">
        <v>1</v>
      </c>
      <c r="U81" s="130"/>
      <c r="V81" s="130"/>
      <c r="W81" s="130"/>
      <c r="X81" s="130"/>
      <c r="Y81" s="133" t="s">
        <v>64</v>
      </c>
    </row>
    <row r="82" spans="1:25" s="123" customFormat="1" ht="15">
      <c r="A82" s="129" t="s">
        <v>63</v>
      </c>
      <c r="B82" s="130" t="s">
        <v>61</v>
      </c>
      <c r="C82" s="130" t="s">
        <v>78</v>
      </c>
      <c r="D82" s="105" t="s">
        <v>156</v>
      </c>
      <c r="E82" s="130" t="s">
        <v>80</v>
      </c>
      <c r="F82" s="130"/>
      <c r="G82" s="130"/>
      <c r="H82" s="130"/>
      <c r="I82" s="131">
        <v>9291.86</v>
      </c>
      <c r="J82" s="132"/>
      <c r="K82" s="132"/>
      <c r="L82" s="132"/>
      <c r="M82" s="132"/>
      <c r="N82" s="132"/>
      <c r="O82" s="132">
        <v>0.4</v>
      </c>
      <c r="P82" s="132"/>
      <c r="Q82" s="130"/>
      <c r="R82" s="130">
        <v>100</v>
      </c>
      <c r="S82" s="130">
        <v>100</v>
      </c>
      <c r="T82" s="130">
        <v>1</v>
      </c>
      <c r="U82" s="130"/>
      <c r="V82" s="130"/>
      <c r="W82" s="130"/>
      <c r="X82" s="130"/>
      <c r="Y82" s="133" t="s">
        <v>64</v>
      </c>
    </row>
    <row r="83" spans="1:25" s="123" customFormat="1" ht="15">
      <c r="A83" s="129" t="s">
        <v>63</v>
      </c>
      <c r="B83" s="130" t="s">
        <v>61</v>
      </c>
      <c r="C83" s="130" t="s">
        <v>78</v>
      </c>
      <c r="D83" s="105" t="s">
        <v>157</v>
      </c>
      <c r="E83" s="130" t="s">
        <v>80</v>
      </c>
      <c r="F83" s="130"/>
      <c r="G83" s="130"/>
      <c r="H83" s="130"/>
      <c r="I83" s="131">
        <v>186828.1</v>
      </c>
      <c r="J83" s="132"/>
      <c r="K83" s="132"/>
      <c r="L83" s="132"/>
      <c r="M83" s="132"/>
      <c r="N83" s="132">
        <v>5.7</v>
      </c>
      <c r="O83" s="132"/>
      <c r="P83" s="132"/>
      <c r="Q83" s="130"/>
      <c r="R83" s="130">
        <v>100</v>
      </c>
      <c r="S83" s="130">
        <v>100</v>
      </c>
      <c r="T83" s="130">
        <v>1</v>
      </c>
      <c r="U83" s="130"/>
      <c r="V83" s="130"/>
      <c r="W83" s="130"/>
      <c r="X83" s="130"/>
      <c r="Y83" s="133" t="s">
        <v>64</v>
      </c>
    </row>
    <row r="84" spans="1:25" s="123" customFormat="1" ht="15">
      <c r="A84" s="129" t="s">
        <v>63</v>
      </c>
      <c r="B84" s="130" t="s">
        <v>61</v>
      </c>
      <c r="C84" s="130" t="s">
        <v>78</v>
      </c>
      <c r="D84" s="105" t="s">
        <v>158</v>
      </c>
      <c r="E84" s="130" t="s">
        <v>80</v>
      </c>
      <c r="F84" s="130"/>
      <c r="G84" s="130"/>
      <c r="H84" s="130"/>
      <c r="I84" s="131">
        <v>16388.43</v>
      </c>
      <c r="J84" s="132"/>
      <c r="K84" s="132"/>
      <c r="L84" s="132"/>
      <c r="M84" s="132"/>
      <c r="N84" s="132">
        <v>0.5</v>
      </c>
      <c r="O84" s="132"/>
      <c r="P84" s="132"/>
      <c r="Q84" s="130"/>
      <c r="R84" s="130">
        <v>100</v>
      </c>
      <c r="S84" s="130">
        <v>100</v>
      </c>
      <c r="T84" s="130">
        <v>1</v>
      </c>
      <c r="U84" s="130"/>
      <c r="V84" s="130"/>
      <c r="W84" s="130"/>
      <c r="X84" s="130"/>
      <c r="Y84" s="133" t="s">
        <v>64</v>
      </c>
    </row>
    <row r="85" spans="1:25" s="123" customFormat="1" ht="15">
      <c r="A85" s="129" t="s">
        <v>63</v>
      </c>
      <c r="B85" s="130" t="s">
        <v>61</v>
      </c>
      <c r="C85" s="130" t="s">
        <v>78</v>
      </c>
      <c r="D85" s="105" t="s">
        <v>159</v>
      </c>
      <c r="E85" s="130" t="s">
        <v>80</v>
      </c>
      <c r="F85" s="130"/>
      <c r="G85" s="130"/>
      <c r="H85" s="130"/>
      <c r="I85" s="131">
        <v>9833.05</v>
      </c>
      <c r="J85" s="132"/>
      <c r="K85" s="132"/>
      <c r="L85" s="132"/>
      <c r="M85" s="132"/>
      <c r="N85" s="132">
        <v>0.3</v>
      </c>
      <c r="O85" s="132"/>
      <c r="P85" s="132"/>
      <c r="Q85" s="130"/>
      <c r="R85" s="130">
        <v>100</v>
      </c>
      <c r="S85" s="130">
        <v>100</v>
      </c>
      <c r="T85" s="130">
        <v>1</v>
      </c>
      <c r="U85" s="130"/>
      <c r="V85" s="130"/>
      <c r="W85" s="130"/>
      <c r="X85" s="130"/>
      <c r="Y85" s="133" t="s">
        <v>64</v>
      </c>
    </row>
    <row r="86" spans="1:25" s="123" customFormat="1" ht="15">
      <c r="A86" s="129" t="s">
        <v>63</v>
      </c>
      <c r="B86" s="130" t="s">
        <v>92</v>
      </c>
      <c r="C86" s="130" t="s">
        <v>78</v>
      </c>
      <c r="D86" s="105" t="s">
        <v>160</v>
      </c>
      <c r="E86" s="130" t="s">
        <v>112</v>
      </c>
      <c r="F86" s="130"/>
      <c r="G86" s="130"/>
      <c r="H86" s="130"/>
      <c r="I86" s="131">
        <v>3000</v>
      </c>
      <c r="J86" s="132"/>
      <c r="K86" s="132"/>
      <c r="L86" s="132"/>
      <c r="M86" s="132">
        <v>3</v>
      </c>
      <c r="N86" s="132"/>
      <c r="O86" s="132"/>
      <c r="P86" s="132"/>
      <c r="Q86" s="130"/>
      <c r="R86" s="130">
        <v>100</v>
      </c>
      <c r="S86" s="130">
        <v>100</v>
      </c>
      <c r="T86" s="130">
        <v>1</v>
      </c>
      <c r="U86" s="130"/>
      <c r="V86" s="130"/>
      <c r="W86" s="130"/>
      <c r="X86" s="130"/>
      <c r="Y86" s="133" t="s">
        <v>64</v>
      </c>
    </row>
    <row r="87" spans="1:25" s="123" customFormat="1" ht="15">
      <c r="A87" s="129" t="s">
        <v>63</v>
      </c>
      <c r="B87" s="130" t="s">
        <v>92</v>
      </c>
      <c r="C87" s="130" t="s">
        <v>78</v>
      </c>
      <c r="D87" s="105" t="s">
        <v>161</v>
      </c>
      <c r="E87" s="130" t="s">
        <v>80</v>
      </c>
      <c r="F87" s="130"/>
      <c r="G87" s="130"/>
      <c r="H87" s="130"/>
      <c r="I87" s="131">
        <v>221294.14</v>
      </c>
      <c r="J87" s="132"/>
      <c r="K87" s="132"/>
      <c r="L87" s="132"/>
      <c r="M87" s="132"/>
      <c r="N87" s="132">
        <v>4.25</v>
      </c>
      <c r="O87" s="132"/>
      <c r="P87" s="132"/>
      <c r="Q87" s="130"/>
      <c r="R87" s="130">
        <v>100</v>
      </c>
      <c r="S87" s="130">
        <v>100</v>
      </c>
      <c r="T87" s="130">
        <v>1</v>
      </c>
      <c r="U87" s="130"/>
      <c r="V87" s="130"/>
      <c r="W87" s="130"/>
      <c r="X87" s="130"/>
      <c r="Y87" s="133" t="s">
        <v>64</v>
      </c>
    </row>
    <row r="88" spans="1:25" s="123" customFormat="1" ht="15">
      <c r="A88" s="129" t="s">
        <v>63</v>
      </c>
      <c r="B88" s="130" t="s">
        <v>92</v>
      </c>
      <c r="C88" s="130" t="s">
        <v>78</v>
      </c>
      <c r="D88" s="105" t="s">
        <v>162</v>
      </c>
      <c r="E88" s="130" t="s">
        <v>80</v>
      </c>
      <c r="F88" s="130"/>
      <c r="G88" s="130"/>
      <c r="H88" s="130"/>
      <c r="I88" s="131">
        <v>14057.15</v>
      </c>
      <c r="J88" s="132"/>
      <c r="K88" s="132"/>
      <c r="L88" s="132"/>
      <c r="M88" s="132"/>
      <c r="N88" s="132"/>
      <c r="O88" s="132">
        <v>0.6</v>
      </c>
      <c r="P88" s="132"/>
      <c r="Q88" s="130"/>
      <c r="R88" s="130">
        <v>100</v>
      </c>
      <c r="S88" s="130">
        <v>100</v>
      </c>
      <c r="T88" s="130">
        <v>1</v>
      </c>
      <c r="U88" s="130"/>
      <c r="V88" s="130"/>
      <c r="W88" s="130"/>
      <c r="X88" s="130"/>
      <c r="Y88" s="133" t="s">
        <v>64</v>
      </c>
    </row>
    <row r="89" spans="1:25" s="123" customFormat="1" ht="15">
      <c r="A89" s="129" t="s">
        <v>63</v>
      </c>
      <c r="B89" s="130" t="s">
        <v>95</v>
      </c>
      <c r="C89" s="130" t="s">
        <v>78</v>
      </c>
      <c r="D89" s="105" t="s">
        <v>163</v>
      </c>
      <c r="E89" s="130" t="s">
        <v>112</v>
      </c>
      <c r="F89" s="130"/>
      <c r="G89" s="130"/>
      <c r="H89" s="130"/>
      <c r="I89" s="131">
        <v>5000</v>
      </c>
      <c r="J89" s="132"/>
      <c r="K89" s="132">
        <v>5</v>
      </c>
      <c r="L89" s="132"/>
      <c r="M89" s="132"/>
      <c r="N89" s="132"/>
      <c r="O89" s="132"/>
      <c r="P89" s="132"/>
      <c r="Q89" s="130"/>
      <c r="R89" s="130">
        <v>100</v>
      </c>
      <c r="S89" s="130">
        <v>100</v>
      </c>
      <c r="T89" s="130">
        <v>1</v>
      </c>
      <c r="U89" s="130"/>
      <c r="V89" s="130"/>
      <c r="W89" s="130"/>
      <c r="X89" s="130"/>
      <c r="Y89" s="133" t="s">
        <v>64</v>
      </c>
    </row>
    <row r="90" spans="1:25" s="123" customFormat="1" ht="15">
      <c r="A90" s="129" t="s">
        <v>63</v>
      </c>
      <c r="B90" s="130" t="s">
        <v>95</v>
      </c>
      <c r="C90" s="130" t="s">
        <v>78</v>
      </c>
      <c r="D90" s="105" t="s">
        <v>164</v>
      </c>
      <c r="E90" s="130" t="s">
        <v>112</v>
      </c>
      <c r="F90" s="130"/>
      <c r="G90" s="130"/>
      <c r="H90" s="130"/>
      <c r="I90" s="131">
        <v>8000</v>
      </c>
      <c r="J90" s="132"/>
      <c r="K90" s="132"/>
      <c r="L90" s="132"/>
      <c r="M90" s="132">
        <v>8</v>
      </c>
      <c r="N90" s="132"/>
      <c r="O90" s="132"/>
      <c r="P90" s="132"/>
      <c r="Q90" s="130"/>
      <c r="R90" s="130">
        <v>100</v>
      </c>
      <c r="S90" s="130">
        <v>100</v>
      </c>
      <c r="T90" s="130">
        <v>1</v>
      </c>
      <c r="U90" s="130"/>
      <c r="V90" s="130"/>
      <c r="W90" s="130"/>
      <c r="X90" s="130"/>
      <c r="Y90" s="133" t="s">
        <v>64</v>
      </c>
    </row>
    <row r="91" spans="1:25" s="123" customFormat="1" ht="15">
      <c r="A91" s="129" t="s">
        <v>63</v>
      </c>
      <c r="B91" s="130" t="s">
        <v>95</v>
      </c>
      <c r="C91" s="130" t="s">
        <v>78</v>
      </c>
      <c r="D91" s="105" t="s">
        <v>165</v>
      </c>
      <c r="E91" s="130" t="s">
        <v>80</v>
      </c>
      <c r="F91" s="130"/>
      <c r="G91" s="130"/>
      <c r="H91" s="130"/>
      <c r="I91" s="131">
        <v>389400</v>
      </c>
      <c r="J91" s="132"/>
      <c r="K91" s="132"/>
      <c r="L91" s="132"/>
      <c r="M91" s="132"/>
      <c r="N91" s="132">
        <v>12.2</v>
      </c>
      <c r="O91" s="132"/>
      <c r="P91" s="132"/>
      <c r="Q91" s="130"/>
      <c r="R91" s="130">
        <v>100</v>
      </c>
      <c r="S91" s="130">
        <v>100</v>
      </c>
      <c r="T91" s="130">
        <v>1</v>
      </c>
      <c r="U91" s="130"/>
      <c r="V91" s="130"/>
      <c r="W91" s="130"/>
      <c r="X91" s="130"/>
      <c r="Y91" s="133" t="s">
        <v>64</v>
      </c>
    </row>
    <row r="92" spans="1:25" s="123" customFormat="1" ht="15">
      <c r="A92" s="129" t="s">
        <v>63</v>
      </c>
      <c r="B92" s="130" t="s">
        <v>95</v>
      </c>
      <c r="C92" s="130" t="s">
        <v>78</v>
      </c>
      <c r="D92" s="105" t="s">
        <v>166</v>
      </c>
      <c r="E92" s="130" t="s">
        <v>80</v>
      </c>
      <c r="F92" s="130"/>
      <c r="G92" s="130"/>
      <c r="H92" s="130"/>
      <c r="I92" s="131">
        <f>115059.07/4.8*0.9</f>
        <v>21573.575625000005</v>
      </c>
      <c r="J92" s="132"/>
      <c r="K92" s="132"/>
      <c r="L92" s="132"/>
      <c r="M92" s="132"/>
      <c r="N92" s="132"/>
      <c r="O92" s="132">
        <v>0.9</v>
      </c>
      <c r="P92" s="132"/>
      <c r="Q92" s="130"/>
      <c r="R92" s="130">
        <v>100</v>
      </c>
      <c r="S92" s="130">
        <v>100</v>
      </c>
      <c r="T92" s="130">
        <v>1</v>
      </c>
      <c r="U92" s="130"/>
      <c r="V92" s="130"/>
      <c r="W92" s="130"/>
      <c r="X92" s="130"/>
      <c r="Y92" s="133" t="s">
        <v>64</v>
      </c>
    </row>
    <row r="93" spans="1:25" s="123" customFormat="1" ht="15">
      <c r="A93" s="129" t="s">
        <v>63</v>
      </c>
      <c r="B93" s="130" t="s">
        <v>95</v>
      </c>
      <c r="C93" s="130" t="s">
        <v>78</v>
      </c>
      <c r="D93" s="105" t="s">
        <v>167</v>
      </c>
      <c r="E93" s="130" t="s">
        <v>80</v>
      </c>
      <c r="F93" s="130"/>
      <c r="G93" s="130"/>
      <c r="H93" s="130"/>
      <c r="I93" s="131">
        <f>269437.25/7.6*1.8</f>
        <v>63814.085526315794</v>
      </c>
      <c r="J93" s="132"/>
      <c r="K93" s="132"/>
      <c r="L93" s="132"/>
      <c r="M93" s="132"/>
      <c r="N93" s="132"/>
      <c r="O93" s="132">
        <v>1.8</v>
      </c>
      <c r="P93" s="132"/>
      <c r="Q93" s="130"/>
      <c r="R93" s="130">
        <v>100</v>
      </c>
      <c r="S93" s="130">
        <v>100</v>
      </c>
      <c r="T93" s="130">
        <v>1</v>
      </c>
      <c r="U93" s="130"/>
      <c r="V93" s="130"/>
      <c r="W93" s="130"/>
      <c r="X93" s="130"/>
      <c r="Y93" s="133" t="s">
        <v>64</v>
      </c>
    </row>
    <row r="94" spans="1:25" s="123" customFormat="1" ht="15">
      <c r="A94" s="129" t="s">
        <v>63</v>
      </c>
      <c r="B94" s="130" t="s">
        <v>95</v>
      </c>
      <c r="C94" s="130" t="s">
        <v>78</v>
      </c>
      <c r="D94" s="105" t="s">
        <v>168</v>
      </c>
      <c r="E94" s="130" t="s">
        <v>80</v>
      </c>
      <c r="F94" s="130"/>
      <c r="G94" s="130"/>
      <c r="H94" s="130"/>
      <c r="I94" s="131">
        <f>386690.01/10.5*1.8</f>
        <v>66289.716</v>
      </c>
      <c r="J94" s="132"/>
      <c r="K94" s="132"/>
      <c r="L94" s="132"/>
      <c r="M94" s="132"/>
      <c r="N94" s="132"/>
      <c r="O94" s="132">
        <v>1.8</v>
      </c>
      <c r="P94" s="132"/>
      <c r="Q94" s="130"/>
      <c r="R94" s="130">
        <v>100</v>
      </c>
      <c r="S94" s="130">
        <v>100</v>
      </c>
      <c r="T94" s="130">
        <v>1</v>
      </c>
      <c r="U94" s="130"/>
      <c r="V94" s="130"/>
      <c r="W94" s="130"/>
      <c r="X94" s="130"/>
      <c r="Y94" s="133" t="s">
        <v>64</v>
      </c>
    </row>
    <row r="95" spans="1:25" s="123" customFormat="1" ht="15">
      <c r="A95" s="129" t="s">
        <v>63</v>
      </c>
      <c r="B95" s="130" t="s">
        <v>95</v>
      </c>
      <c r="C95" s="130" t="s">
        <v>78</v>
      </c>
      <c r="D95" s="105" t="s">
        <v>169</v>
      </c>
      <c r="E95" s="130" t="s">
        <v>112</v>
      </c>
      <c r="F95" s="130"/>
      <c r="G95" s="130"/>
      <c r="H95" s="130"/>
      <c r="I95" s="131">
        <v>36418.95</v>
      </c>
      <c r="J95" s="132"/>
      <c r="K95" s="132"/>
      <c r="L95" s="132"/>
      <c r="M95" s="132">
        <v>3.7</v>
      </c>
      <c r="N95" s="132"/>
      <c r="O95" s="132"/>
      <c r="P95" s="132"/>
      <c r="Q95" s="130"/>
      <c r="R95" s="130">
        <v>100</v>
      </c>
      <c r="S95" s="130">
        <v>100</v>
      </c>
      <c r="T95" s="130">
        <v>1</v>
      </c>
      <c r="U95" s="130"/>
      <c r="V95" s="130"/>
      <c r="W95" s="130"/>
      <c r="X95" s="130"/>
      <c r="Y95" s="133" t="s">
        <v>64</v>
      </c>
    </row>
    <row r="96" spans="1:25" s="123" customFormat="1" ht="15">
      <c r="A96" s="129" t="s">
        <v>63</v>
      </c>
      <c r="B96" s="130" t="s">
        <v>95</v>
      </c>
      <c r="C96" s="130" t="s">
        <v>78</v>
      </c>
      <c r="D96" s="105" t="s">
        <v>170</v>
      </c>
      <c r="E96" s="130" t="s">
        <v>112</v>
      </c>
      <c r="F96" s="130"/>
      <c r="G96" s="130"/>
      <c r="H96" s="130"/>
      <c r="I96" s="131">
        <v>33531.72</v>
      </c>
      <c r="J96" s="132"/>
      <c r="K96" s="132"/>
      <c r="L96" s="132"/>
      <c r="M96" s="132">
        <v>2.7</v>
      </c>
      <c r="N96" s="132"/>
      <c r="O96" s="132"/>
      <c r="P96" s="132"/>
      <c r="Q96" s="130"/>
      <c r="R96" s="130">
        <v>100</v>
      </c>
      <c r="S96" s="130">
        <v>100</v>
      </c>
      <c r="T96" s="130">
        <v>1</v>
      </c>
      <c r="U96" s="130"/>
      <c r="V96" s="130"/>
      <c r="W96" s="130"/>
      <c r="X96" s="130"/>
      <c r="Y96" s="133" t="s">
        <v>64</v>
      </c>
    </row>
    <row r="97" spans="1:25" s="123" customFormat="1" ht="15">
      <c r="A97" s="129" t="s">
        <v>63</v>
      </c>
      <c r="B97" s="130" t="s">
        <v>95</v>
      </c>
      <c r="C97" s="130" t="s">
        <v>78</v>
      </c>
      <c r="D97" s="105" t="s">
        <v>171</v>
      </c>
      <c r="E97" s="130" t="s">
        <v>80</v>
      </c>
      <c r="F97" s="130"/>
      <c r="G97" s="130"/>
      <c r="H97" s="130"/>
      <c r="I97" s="131">
        <v>42978.34</v>
      </c>
      <c r="J97" s="132"/>
      <c r="K97" s="132"/>
      <c r="L97" s="132"/>
      <c r="M97" s="132">
        <v>4.5</v>
      </c>
      <c r="N97" s="132"/>
      <c r="O97" s="132"/>
      <c r="P97" s="132"/>
      <c r="Q97" s="130"/>
      <c r="R97" s="130">
        <v>100</v>
      </c>
      <c r="S97" s="130">
        <v>100</v>
      </c>
      <c r="T97" s="130">
        <v>1</v>
      </c>
      <c r="U97" s="130"/>
      <c r="V97" s="130"/>
      <c r="W97" s="130"/>
      <c r="X97" s="130"/>
      <c r="Y97" s="133" t="s">
        <v>64</v>
      </c>
    </row>
    <row r="98" spans="1:25" s="123" customFormat="1" ht="15">
      <c r="A98" s="129" t="s">
        <v>63</v>
      </c>
      <c r="B98" s="130" t="s">
        <v>95</v>
      </c>
      <c r="C98" s="130" t="s">
        <v>78</v>
      </c>
      <c r="D98" s="105" t="s">
        <v>172</v>
      </c>
      <c r="E98" s="130" t="s">
        <v>80</v>
      </c>
      <c r="F98" s="130"/>
      <c r="G98" s="130"/>
      <c r="H98" s="130"/>
      <c r="I98" s="131">
        <v>13992.95</v>
      </c>
      <c r="J98" s="132"/>
      <c r="K98" s="132"/>
      <c r="L98" s="132"/>
      <c r="M98" s="132">
        <v>1.4</v>
      </c>
      <c r="N98" s="132"/>
      <c r="O98" s="132"/>
      <c r="P98" s="132"/>
      <c r="Q98" s="130"/>
      <c r="R98" s="130">
        <v>100</v>
      </c>
      <c r="S98" s="130">
        <v>100</v>
      </c>
      <c r="T98" s="130">
        <v>1</v>
      </c>
      <c r="U98" s="130"/>
      <c r="V98" s="130"/>
      <c r="W98" s="130"/>
      <c r="X98" s="130"/>
      <c r="Y98" s="133" t="s">
        <v>64</v>
      </c>
    </row>
    <row r="99" spans="1:25" s="123" customFormat="1" ht="15">
      <c r="A99" s="129" t="s">
        <v>63</v>
      </c>
      <c r="B99" s="130" t="s">
        <v>95</v>
      </c>
      <c r="C99" s="130" t="s">
        <v>78</v>
      </c>
      <c r="D99" s="105" t="s">
        <v>173</v>
      </c>
      <c r="E99" s="130" t="s">
        <v>112</v>
      </c>
      <c r="F99" s="130"/>
      <c r="G99" s="130"/>
      <c r="H99" s="130"/>
      <c r="I99" s="131">
        <v>18535.48</v>
      </c>
      <c r="J99" s="132"/>
      <c r="K99" s="132"/>
      <c r="L99" s="132"/>
      <c r="M99" s="132">
        <v>1.5</v>
      </c>
      <c r="N99" s="132"/>
      <c r="O99" s="132"/>
      <c r="P99" s="132"/>
      <c r="Q99" s="130"/>
      <c r="R99" s="130">
        <v>100</v>
      </c>
      <c r="S99" s="130">
        <v>100</v>
      </c>
      <c r="T99" s="130">
        <v>1</v>
      </c>
      <c r="U99" s="130"/>
      <c r="V99" s="130"/>
      <c r="W99" s="130"/>
      <c r="X99" s="130"/>
      <c r="Y99" s="133" t="s">
        <v>64</v>
      </c>
    </row>
    <row r="100" spans="1:25" s="123" customFormat="1" ht="15">
      <c r="A100" s="129" t="s">
        <v>63</v>
      </c>
      <c r="B100" s="130" t="s">
        <v>95</v>
      </c>
      <c r="C100" s="130" t="s">
        <v>78</v>
      </c>
      <c r="D100" s="105" t="s">
        <v>174</v>
      </c>
      <c r="E100" s="130" t="s">
        <v>80</v>
      </c>
      <c r="F100" s="130"/>
      <c r="G100" s="130"/>
      <c r="H100" s="130"/>
      <c r="I100" s="131">
        <v>14889.7</v>
      </c>
      <c r="J100" s="132"/>
      <c r="K100" s="132"/>
      <c r="L100" s="132"/>
      <c r="M100" s="132">
        <v>1.8</v>
      </c>
      <c r="N100" s="132"/>
      <c r="O100" s="132"/>
      <c r="P100" s="132"/>
      <c r="Q100" s="130"/>
      <c r="R100" s="130">
        <v>100</v>
      </c>
      <c r="S100" s="130">
        <v>100</v>
      </c>
      <c r="T100" s="130">
        <v>1</v>
      </c>
      <c r="U100" s="130"/>
      <c r="V100" s="130"/>
      <c r="W100" s="130"/>
      <c r="X100" s="130"/>
      <c r="Y100" s="133" t="s">
        <v>64</v>
      </c>
    </row>
    <row r="101" spans="1:25" s="123" customFormat="1" ht="15">
      <c r="A101" s="129" t="s">
        <v>63</v>
      </c>
      <c r="B101" s="130" t="s">
        <v>95</v>
      </c>
      <c r="C101" s="130" t="s">
        <v>78</v>
      </c>
      <c r="D101" s="105" t="s">
        <v>175</v>
      </c>
      <c r="E101" s="130" t="s">
        <v>112</v>
      </c>
      <c r="F101" s="130"/>
      <c r="G101" s="130"/>
      <c r="H101" s="130"/>
      <c r="I101" s="131">
        <v>31177.47</v>
      </c>
      <c r="J101" s="132"/>
      <c r="K101" s="132"/>
      <c r="L101" s="132"/>
      <c r="M101" s="132">
        <v>2.7</v>
      </c>
      <c r="N101" s="132"/>
      <c r="O101" s="132"/>
      <c r="P101" s="132"/>
      <c r="Q101" s="130"/>
      <c r="R101" s="130">
        <v>100</v>
      </c>
      <c r="S101" s="130">
        <v>100</v>
      </c>
      <c r="T101" s="130">
        <v>1</v>
      </c>
      <c r="U101" s="130"/>
      <c r="V101" s="130"/>
      <c r="W101" s="130"/>
      <c r="X101" s="130"/>
      <c r="Y101" s="133" t="s">
        <v>64</v>
      </c>
    </row>
    <row r="102" spans="1:25" s="123" customFormat="1" ht="15">
      <c r="A102" s="129" t="s">
        <v>63</v>
      </c>
      <c r="B102" s="130" t="s">
        <v>95</v>
      </c>
      <c r="C102" s="130" t="s">
        <v>78</v>
      </c>
      <c r="D102" s="105" t="s">
        <v>176</v>
      </c>
      <c r="E102" s="130" t="s">
        <v>112</v>
      </c>
      <c r="F102" s="130"/>
      <c r="G102" s="130"/>
      <c r="H102" s="130"/>
      <c r="I102" s="131">
        <v>9564.31</v>
      </c>
      <c r="J102" s="132"/>
      <c r="K102" s="132"/>
      <c r="L102" s="132"/>
      <c r="M102" s="132">
        <v>1.5</v>
      </c>
      <c r="N102" s="132"/>
      <c r="O102" s="132"/>
      <c r="P102" s="132"/>
      <c r="Q102" s="130"/>
      <c r="R102" s="130">
        <v>100</v>
      </c>
      <c r="S102" s="130">
        <v>100</v>
      </c>
      <c r="T102" s="130">
        <v>1</v>
      </c>
      <c r="U102" s="130"/>
      <c r="V102" s="130"/>
      <c r="W102" s="130"/>
      <c r="X102" s="130"/>
      <c r="Y102" s="133" t="s">
        <v>64</v>
      </c>
    </row>
    <row r="103" spans="1:25" s="123" customFormat="1" ht="15">
      <c r="A103" s="129" t="s">
        <v>63</v>
      </c>
      <c r="B103" s="130" t="s">
        <v>95</v>
      </c>
      <c r="C103" s="130" t="s">
        <v>78</v>
      </c>
      <c r="D103" s="105" t="s">
        <v>177</v>
      </c>
      <c r="E103" s="130" t="s">
        <v>80</v>
      </c>
      <c r="F103" s="130"/>
      <c r="G103" s="130"/>
      <c r="H103" s="130"/>
      <c r="I103" s="131">
        <v>50959.93</v>
      </c>
      <c r="J103" s="132"/>
      <c r="K103" s="132"/>
      <c r="L103" s="132"/>
      <c r="M103" s="132"/>
      <c r="N103" s="132">
        <v>1</v>
      </c>
      <c r="O103" s="132"/>
      <c r="P103" s="132"/>
      <c r="Q103" s="130"/>
      <c r="R103" s="130">
        <v>100</v>
      </c>
      <c r="S103" s="130">
        <v>100</v>
      </c>
      <c r="T103" s="130">
        <v>1</v>
      </c>
      <c r="U103" s="130"/>
      <c r="V103" s="130"/>
      <c r="W103" s="130"/>
      <c r="X103" s="130"/>
      <c r="Y103" s="133" t="s">
        <v>64</v>
      </c>
    </row>
    <row r="104" spans="1:25" s="123" customFormat="1" ht="15">
      <c r="A104" s="129" t="s">
        <v>63</v>
      </c>
      <c r="B104" s="130" t="s">
        <v>95</v>
      </c>
      <c r="C104" s="130" t="s">
        <v>78</v>
      </c>
      <c r="D104" s="105" t="s">
        <v>178</v>
      </c>
      <c r="E104" s="130" t="s">
        <v>80</v>
      </c>
      <c r="F104" s="130"/>
      <c r="G104" s="130"/>
      <c r="H104" s="130"/>
      <c r="I104" s="131">
        <v>106372.87</v>
      </c>
      <c r="J104" s="132"/>
      <c r="K104" s="132"/>
      <c r="L104" s="132"/>
      <c r="M104" s="132"/>
      <c r="N104" s="132">
        <v>2.7</v>
      </c>
      <c r="O104" s="132"/>
      <c r="P104" s="132"/>
      <c r="Q104" s="130"/>
      <c r="R104" s="130">
        <v>100</v>
      </c>
      <c r="S104" s="130">
        <v>100</v>
      </c>
      <c r="T104" s="130">
        <v>1</v>
      </c>
      <c r="U104" s="130"/>
      <c r="V104" s="130"/>
      <c r="W104" s="130"/>
      <c r="X104" s="130"/>
      <c r="Y104" s="133" t="s">
        <v>64</v>
      </c>
    </row>
    <row r="105" spans="1:25" s="123" customFormat="1" ht="15">
      <c r="A105" s="129" t="s">
        <v>63</v>
      </c>
      <c r="B105" s="130" t="s">
        <v>95</v>
      </c>
      <c r="C105" s="130" t="s">
        <v>78</v>
      </c>
      <c r="D105" s="105" t="s">
        <v>179</v>
      </c>
      <c r="E105" s="130" t="s">
        <v>112</v>
      </c>
      <c r="F105" s="130"/>
      <c r="G105" s="130"/>
      <c r="H105" s="130"/>
      <c r="I105" s="131">
        <v>10937.6</v>
      </c>
      <c r="J105" s="132"/>
      <c r="K105" s="132"/>
      <c r="L105" s="132"/>
      <c r="M105" s="132"/>
      <c r="N105" s="132">
        <v>1.3</v>
      </c>
      <c r="O105" s="132"/>
      <c r="P105" s="132"/>
      <c r="Q105" s="130"/>
      <c r="R105" s="130">
        <v>100</v>
      </c>
      <c r="S105" s="130">
        <v>100</v>
      </c>
      <c r="T105" s="130">
        <v>1</v>
      </c>
      <c r="U105" s="130"/>
      <c r="V105" s="130"/>
      <c r="W105" s="130"/>
      <c r="X105" s="130"/>
      <c r="Y105" s="133" t="s">
        <v>64</v>
      </c>
    </row>
    <row r="106" spans="1:25" s="123" customFormat="1" ht="15">
      <c r="A106" s="129" t="s">
        <v>63</v>
      </c>
      <c r="B106" s="130" t="s">
        <v>95</v>
      </c>
      <c r="C106" s="130" t="s">
        <v>78</v>
      </c>
      <c r="D106" s="105" t="s">
        <v>180</v>
      </c>
      <c r="E106" s="130" t="s">
        <v>112</v>
      </c>
      <c r="F106" s="130"/>
      <c r="G106" s="130"/>
      <c r="H106" s="130"/>
      <c r="I106" s="131">
        <v>13376.98</v>
      </c>
      <c r="J106" s="132"/>
      <c r="K106" s="132"/>
      <c r="L106" s="132"/>
      <c r="M106" s="132"/>
      <c r="N106" s="132">
        <v>0.3</v>
      </c>
      <c r="O106" s="132"/>
      <c r="P106" s="132"/>
      <c r="Q106" s="130"/>
      <c r="R106" s="130">
        <v>100</v>
      </c>
      <c r="S106" s="130">
        <v>100</v>
      </c>
      <c r="T106" s="130">
        <v>1</v>
      </c>
      <c r="U106" s="130"/>
      <c r="V106" s="130"/>
      <c r="W106" s="130"/>
      <c r="X106" s="130"/>
      <c r="Y106" s="133" t="s">
        <v>64</v>
      </c>
    </row>
    <row r="107" spans="1:25" s="123" customFormat="1" ht="15">
      <c r="A107" s="129" t="s">
        <v>63</v>
      </c>
      <c r="B107" s="130" t="s">
        <v>95</v>
      </c>
      <c r="C107" s="130" t="s">
        <v>78</v>
      </c>
      <c r="D107" s="105" t="s">
        <v>181</v>
      </c>
      <c r="E107" s="130" t="s">
        <v>112</v>
      </c>
      <c r="F107" s="130"/>
      <c r="G107" s="130"/>
      <c r="H107" s="130"/>
      <c r="I107" s="131">
        <v>30576.96</v>
      </c>
      <c r="J107" s="132"/>
      <c r="K107" s="132"/>
      <c r="L107" s="132"/>
      <c r="M107" s="132"/>
      <c r="N107" s="132">
        <v>0.6</v>
      </c>
      <c r="O107" s="132"/>
      <c r="P107" s="132"/>
      <c r="Q107" s="130"/>
      <c r="R107" s="130">
        <v>100</v>
      </c>
      <c r="S107" s="130">
        <v>100</v>
      </c>
      <c r="T107" s="130">
        <v>1</v>
      </c>
      <c r="U107" s="130"/>
      <c r="V107" s="130"/>
      <c r="W107" s="130"/>
      <c r="X107" s="130"/>
      <c r="Y107" s="133" t="s">
        <v>64</v>
      </c>
    </row>
    <row r="108" spans="1:25" s="123" customFormat="1" ht="15">
      <c r="A108" s="129" t="s">
        <v>63</v>
      </c>
      <c r="B108" s="130" t="s">
        <v>102</v>
      </c>
      <c r="C108" s="130" t="s">
        <v>78</v>
      </c>
      <c r="D108" s="105" t="s">
        <v>182</v>
      </c>
      <c r="E108" s="130" t="s">
        <v>80</v>
      </c>
      <c r="F108" s="130"/>
      <c r="G108" s="130"/>
      <c r="H108" s="130"/>
      <c r="I108" s="131">
        <v>138521.05</v>
      </c>
      <c r="J108" s="132"/>
      <c r="K108" s="132"/>
      <c r="L108" s="132"/>
      <c r="M108" s="132">
        <v>4.9</v>
      </c>
      <c r="N108" s="132"/>
      <c r="O108" s="132"/>
      <c r="P108" s="132"/>
      <c r="Q108" s="130"/>
      <c r="R108" s="130">
        <v>100</v>
      </c>
      <c r="S108" s="130">
        <v>100</v>
      </c>
      <c r="T108" s="130">
        <v>1</v>
      </c>
      <c r="U108" s="130"/>
      <c r="V108" s="130"/>
      <c r="W108" s="130"/>
      <c r="X108" s="130"/>
      <c r="Y108" s="133" t="s">
        <v>64</v>
      </c>
    </row>
    <row r="109" spans="1:25" s="123" customFormat="1" ht="15">
      <c r="A109" s="129" t="s">
        <v>63</v>
      </c>
      <c r="B109" s="130" t="s">
        <v>102</v>
      </c>
      <c r="C109" s="130" t="s">
        <v>78</v>
      </c>
      <c r="D109" s="105" t="s">
        <v>183</v>
      </c>
      <c r="E109" s="130" t="s">
        <v>80</v>
      </c>
      <c r="F109" s="130"/>
      <c r="G109" s="130"/>
      <c r="H109" s="130"/>
      <c r="I109" s="131">
        <v>266474.16</v>
      </c>
      <c r="J109" s="132"/>
      <c r="K109" s="132"/>
      <c r="L109" s="132"/>
      <c r="M109" s="132">
        <v>9.3</v>
      </c>
      <c r="N109" s="132"/>
      <c r="O109" s="132"/>
      <c r="P109" s="132"/>
      <c r="Q109" s="130"/>
      <c r="R109" s="130">
        <v>100</v>
      </c>
      <c r="S109" s="130">
        <v>100</v>
      </c>
      <c r="T109" s="130">
        <v>1</v>
      </c>
      <c r="U109" s="130"/>
      <c r="V109" s="130"/>
      <c r="W109" s="130"/>
      <c r="X109" s="130"/>
      <c r="Y109" s="133" t="s">
        <v>64</v>
      </c>
    </row>
    <row r="110" spans="1:25" s="123" customFormat="1" ht="15">
      <c r="A110" s="129" t="s">
        <v>63</v>
      </c>
      <c r="B110" s="130" t="s">
        <v>102</v>
      </c>
      <c r="C110" s="130" t="s">
        <v>78</v>
      </c>
      <c r="D110" s="105" t="s">
        <v>184</v>
      </c>
      <c r="E110" s="130" t="s">
        <v>80</v>
      </c>
      <c r="F110" s="130"/>
      <c r="G110" s="130"/>
      <c r="H110" s="130"/>
      <c r="I110" s="131">
        <v>116953.7</v>
      </c>
      <c r="J110" s="132"/>
      <c r="K110" s="132"/>
      <c r="L110" s="132"/>
      <c r="M110" s="132">
        <v>4.1</v>
      </c>
      <c r="N110" s="132"/>
      <c r="O110" s="132"/>
      <c r="P110" s="132"/>
      <c r="Q110" s="130"/>
      <c r="R110" s="130">
        <v>100</v>
      </c>
      <c r="S110" s="130">
        <v>100</v>
      </c>
      <c r="T110" s="130">
        <v>1</v>
      </c>
      <c r="U110" s="130"/>
      <c r="V110" s="130"/>
      <c r="W110" s="130"/>
      <c r="X110" s="130"/>
      <c r="Y110" s="133" t="s">
        <v>64</v>
      </c>
    </row>
    <row r="111" spans="1:25" s="123" customFormat="1" ht="15">
      <c r="A111" s="129" t="s">
        <v>63</v>
      </c>
      <c r="B111" s="130" t="s">
        <v>102</v>
      </c>
      <c r="C111" s="130" t="s">
        <v>78</v>
      </c>
      <c r="D111" s="105" t="s">
        <v>185</v>
      </c>
      <c r="E111" s="130" t="s">
        <v>80</v>
      </c>
      <c r="F111" s="130"/>
      <c r="G111" s="130"/>
      <c r="H111" s="130"/>
      <c r="I111" s="131">
        <v>196321.13</v>
      </c>
      <c r="J111" s="132"/>
      <c r="K111" s="132"/>
      <c r="L111" s="132"/>
      <c r="M111" s="132">
        <v>7</v>
      </c>
      <c r="N111" s="132"/>
      <c r="O111" s="132"/>
      <c r="P111" s="132"/>
      <c r="Q111" s="130"/>
      <c r="R111" s="130">
        <v>100</v>
      </c>
      <c r="S111" s="130">
        <v>100</v>
      </c>
      <c r="T111" s="130">
        <v>1</v>
      </c>
      <c r="U111" s="130"/>
      <c r="V111" s="130"/>
      <c r="W111" s="130"/>
      <c r="X111" s="130"/>
      <c r="Y111" s="133" t="s">
        <v>64</v>
      </c>
    </row>
    <row r="112" spans="1:25" s="123" customFormat="1" ht="15">
      <c r="A112" s="129" t="s">
        <v>63</v>
      </c>
      <c r="B112" s="130" t="s">
        <v>102</v>
      </c>
      <c r="C112" s="130" t="s">
        <v>78</v>
      </c>
      <c r="D112" s="105" t="s">
        <v>186</v>
      </c>
      <c r="E112" s="130" t="s">
        <v>80</v>
      </c>
      <c r="F112" s="130"/>
      <c r="G112" s="130"/>
      <c r="H112" s="130"/>
      <c r="I112" s="131">
        <v>40946.98</v>
      </c>
      <c r="J112" s="132"/>
      <c r="K112" s="132"/>
      <c r="L112" s="132"/>
      <c r="M112" s="132">
        <v>1.5</v>
      </c>
      <c r="N112" s="132"/>
      <c r="O112" s="132"/>
      <c r="P112" s="132"/>
      <c r="Q112" s="130"/>
      <c r="R112" s="130">
        <v>100</v>
      </c>
      <c r="S112" s="130">
        <v>100</v>
      </c>
      <c r="T112" s="130">
        <v>1</v>
      </c>
      <c r="U112" s="130"/>
      <c r="V112" s="130"/>
      <c r="W112" s="130"/>
      <c r="X112" s="130"/>
      <c r="Y112" s="133" t="s">
        <v>64</v>
      </c>
    </row>
    <row r="113" spans="1:25" s="123" customFormat="1" ht="15">
      <c r="A113" s="129" t="s">
        <v>63</v>
      </c>
      <c r="B113" s="130" t="s">
        <v>102</v>
      </c>
      <c r="C113" s="130" t="s">
        <v>78</v>
      </c>
      <c r="D113" s="105" t="s">
        <v>187</v>
      </c>
      <c r="E113" s="130" t="s">
        <v>80</v>
      </c>
      <c r="F113" s="130"/>
      <c r="G113" s="130"/>
      <c r="H113" s="130"/>
      <c r="I113" s="131">
        <v>116953.7</v>
      </c>
      <c r="J113" s="132"/>
      <c r="K113" s="132"/>
      <c r="L113" s="132"/>
      <c r="M113" s="132">
        <v>4.1</v>
      </c>
      <c r="N113" s="132"/>
      <c r="O113" s="132"/>
      <c r="P113" s="132"/>
      <c r="Q113" s="130"/>
      <c r="R113" s="130">
        <v>100</v>
      </c>
      <c r="S113" s="130">
        <v>100</v>
      </c>
      <c r="T113" s="130">
        <v>1</v>
      </c>
      <c r="U113" s="130"/>
      <c r="V113" s="130"/>
      <c r="W113" s="130"/>
      <c r="X113" s="130"/>
      <c r="Y113" s="133" t="s">
        <v>64</v>
      </c>
    </row>
    <row r="114" spans="1:25" s="123" customFormat="1" ht="15">
      <c r="A114" s="129" t="s">
        <v>63</v>
      </c>
      <c r="B114" s="130" t="s">
        <v>102</v>
      </c>
      <c r="C114" s="130" t="s">
        <v>78</v>
      </c>
      <c r="D114" s="105" t="s">
        <v>188</v>
      </c>
      <c r="E114" s="130" t="s">
        <v>80</v>
      </c>
      <c r="F114" s="130"/>
      <c r="G114" s="130"/>
      <c r="H114" s="130"/>
      <c r="I114" s="131">
        <v>68436.73</v>
      </c>
      <c r="J114" s="132"/>
      <c r="K114" s="132"/>
      <c r="L114" s="132"/>
      <c r="M114" s="132">
        <v>2.5</v>
      </c>
      <c r="N114" s="132"/>
      <c r="O114" s="132"/>
      <c r="P114" s="132"/>
      <c r="Q114" s="130"/>
      <c r="R114" s="130">
        <v>100</v>
      </c>
      <c r="S114" s="130">
        <v>100</v>
      </c>
      <c r="T114" s="130">
        <v>1</v>
      </c>
      <c r="U114" s="130"/>
      <c r="V114" s="130"/>
      <c r="W114" s="130"/>
      <c r="X114" s="130"/>
      <c r="Y114" s="133" t="s">
        <v>64</v>
      </c>
    </row>
    <row r="115" spans="1:25" s="123" customFormat="1" ht="15">
      <c r="A115" s="129" t="s">
        <v>63</v>
      </c>
      <c r="B115" s="130" t="s">
        <v>102</v>
      </c>
      <c r="C115" s="130" t="s">
        <v>78</v>
      </c>
      <c r="D115" s="105" t="s">
        <v>189</v>
      </c>
      <c r="E115" s="130" t="s">
        <v>80</v>
      </c>
      <c r="F115" s="130"/>
      <c r="G115" s="130"/>
      <c r="H115" s="130"/>
      <c r="I115" s="131">
        <v>41637.34</v>
      </c>
      <c r="J115" s="132"/>
      <c r="K115" s="132"/>
      <c r="L115" s="132"/>
      <c r="M115" s="132">
        <v>1.5</v>
      </c>
      <c r="N115" s="132"/>
      <c r="O115" s="132"/>
      <c r="P115" s="132"/>
      <c r="Q115" s="130"/>
      <c r="R115" s="130">
        <v>100</v>
      </c>
      <c r="S115" s="130">
        <v>100</v>
      </c>
      <c r="T115" s="130">
        <v>1</v>
      </c>
      <c r="U115" s="130"/>
      <c r="V115" s="130"/>
      <c r="W115" s="130"/>
      <c r="X115" s="130"/>
      <c r="Y115" s="133" t="s">
        <v>64</v>
      </c>
    </row>
    <row r="116" spans="1:25" s="123" customFormat="1" ht="15.75" thickBot="1">
      <c r="A116" s="136" t="s">
        <v>63</v>
      </c>
      <c r="B116" s="138" t="s">
        <v>102</v>
      </c>
      <c r="C116" s="138" t="s">
        <v>78</v>
      </c>
      <c r="D116" s="110" t="s">
        <v>190</v>
      </c>
      <c r="E116" s="138" t="s">
        <v>112</v>
      </c>
      <c r="F116" s="138"/>
      <c r="G116" s="138"/>
      <c r="H116" s="138"/>
      <c r="I116" s="139">
        <v>26991.16</v>
      </c>
      <c r="J116" s="140"/>
      <c r="K116" s="140"/>
      <c r="L116" s="140"/>
      <c r="M116" s="140">
        <v>1</v>
      </c>
      <c r="N116" s="140"/>
      <c r="O116" s="140"/>
      <c r="P116" s="140"/>
      <c r="Q116" s="138"/>
      <c r="R116" s="138">
        <v>100</v>
      </c>
      <c r="S116" s="138">
        <v>100</v>
      </c>
      <c r="T116" s="138">
        <v>1</v>
      </c>
      <c r="U116" s="138"/>
      <c r="V116" s="138"/>
      <c r="W116" s="138"/>
      <c r="X116" s="138"/>
      <c r="Y116" s="141" t="s">
        <v>64</v>
      </c>
    </row>
    <row r="117" spans="1:25" s="123" customFormat="1" ht="16.5" thickBot="1" thickTop="1">
      <c r="A117" s="158"/>
      <c r="B117" s="159"/>
      <c r="C117" s="159"/>
      <c r="D117" s="160"/>
      <c r="E117" s="159"/>
      <c r="F117" s="159"/>
      <c r="G117" s="159"/>
      <c r="H117" s="159"/>
      <c r="I117" s="161"/>
      <c r="J117" s="162"/>
      <c r="K117" s="162"/>
      <c r="L117" s="162"/>
      <c r="M117" s="162"/>
      <c r="N117" s="162"/>
      <c r="O117" s="162"/>
      <c r="P117" s="162"/>
      <c r="Q117" s="159"/>
      <c r="R117" s="159"/>
      <c r="S117" s="159"/>
      <c r="T117" s="159"/>
      <c r="U117" s="159"/>
      <c r="V117" s="159"/>
      <c r="W117" s="159"/>
      <c r="X117" s="159"/>
      <c r="Y117" s="163"/>
    </row>
    <row r="118" spans="1:25" ht="33.75" customHeight="1" thickBot="1" thickTop="1">
      <c r="A118" s="198" t="s">
        <v>28</v>
      </c>
      <c r="B118" s="199" t="s">
        <v>59</v>
      </c>
      <c r="C118" s="199" t="s">
        <v>29</v>
      </c>
      <c r="D118" s="199" t="s">
        <v>5</v>
      </c>
      <c r="E118" s="199"/>
      <c r="F118" s="200" t="s">
        <v>58</v>
      </c>
      <c r="G118" s="199" t="s">
        <v>6</v>
      </c>
      <c r="H118" s="199"/>
      <c r="I118" s="201" t="s">
        <v>7</v>
      </c>
      <c r="J118" s="118" t="s">
        <v>8</v>
      </c>
      <c r="K118" s="118" t="s">
        <v>55</v>
      </c>
      <c r="L118" s="118" t="s">
        <v>27</v>
      </c>
      <c r="M118" s="119" t="s">
        <v>56</v>
      </c>
      <c r="N118" s="119" t="s">
        <v>9</v>
      </c>
      <c r="O118" s="119" t="s">
        <v>10</v>
      </c>
      <c r="P118" s="118" t="s">
        <v>57</v>
      </c>
      <c r="Q118" s="118" t="s">
        <v>11</v>
      </c>
      <c r="R118" s="202" t="s">
        <v>12</v>
      </c>
      <c r="S118" s="202"/>
      <c r="T118" s="197" t="s">
        <v>30</v>
      </c>
      <c r="U118" s="197"/>
      <c r="V118" s="197"/>
      <c r="W118" s="197"/>
      <c r="X118" s="197"/>
      <c r="Y118" s="197"/>
    </row>
    <row r="119" spans="1:25" ht="39" customHeight="1" thickBot="1" thickTop="1">
      <c r="A119" s="198"/>
      <c r="B119" s="199"/>
      <c r="C119" s="199"/>
      <c r="D119" s="102" t="s">
        <v>13</v>
      </c>
      <c r="E119" s="103" t="s">
        <v>14</v>
      </c>
      <c r="F119" s="200"/>
      <c r="G119" s="103" t="s">
        <v>15</v>
      </c>
      <c r="H119" s="103" t="s">
        <v>16</v>
      </c>
      <c r="I119" s="201"/>
      <c r="J119" s="120" t="s">
        <v>17</v>
      </c>
      <c r="K119" s="120" t="s">
        <v>17</v>
      </c>
      <c r="L119" s="120" t="s">
        <v>17</v>
      </c>
      <c r="M119" s="121" t="s">
        <v>17</v>
      </c>
      <c r="N119" s="121" t="s">
        <v>17</v>
      </c>
      <c r="O119" s="121" t="s">
        <v>17</v>
      </c>
      <c r="P119" s="120" t="s">
        <v>17</v>
      </c>
      <c r="Q119" s="120" t="s">
        <v>18</v>
      </c>
      <c r="R119" s="122" t="s">
        <v>19</v>
      </c>
      <c r="S119" s="122" t="s">
        <v>20</v>
      </c>
      <c r="T119" s="111" t="s">
        <v>21</v>
      </c>
      <c r="U119" s="111" t="s">
        <v>22</v>
      </c>
      <c r="V119" s="111" t="s">
        <v>23</v>
      </c>
      <c r="W119" s="111" t="s">
        <v>24</v>
      </c>
      <c r="X119" s="111" t="s">
        <v>25</v>
      </c>
      <c r="Y119" s="112" t="s">
        <v>26</v>
      </c>
    </row>
    <row r="120" spans="1:25" s="123" customFormat="1" ht="15.75" thickTop="1">
      <c r="A120" s="129" t="s">
        <v>63</v>
      </c>
      <c r="B120" s="130" t="s">
        <v>102</v>
      </c>
      <c r="C120" s="130" t="s">
        <v>78</v>
      </c>
      <c r="D120" s="105" t="s">
        <v>191</v>
      </c>
      <c r="E120" s="130" t="s">
        <v>80</v>
      </c>
      <c r="F120" s="130"/>
      <c r="G120" s="130"/>
      <c r="H120" s="130"/>
      <c r="I120" s="131">
        <v>97729.09</v>
      </c>
      <c r="J120" s="132"/>
      <c r="K120" s="132"/>
      <c r="L120" s="132"/>
      <c r="M120" s="132">
        <v>3.5</v>
      </c>
      <c r="N120" s="132"/>
      <c r="O120" s="132"/>
      <c r="P120" s="132"/>
      <c r="Q120" s="130"/>
      <c r="R120" s="130">
        <v>100</v>
      </c>
      <c r="S120" s="130">
        <v>100</v>
      </c>
      <c r="T120" s="130">
        <v>1</v>
      </c>
      <c r="U120" s="130"/>
      <c r="V120" s="130"/>
      <c r="W120" s="130"/>
      <c r="X120" s="130"/>
      <c r="Y120" s="133" t="s">
        <v>64</v>
      </c>
    </row>
    <row r="121" spans="1:25" s="123" customFormat="1" ht="15">
      <c r="A121" s="129" t="s">
        <v>63</v>
      </c>
      <c r="B121" s="130" t="s">
        <v>102</v>
      </c>
      <c r="C121" s="130" t="s">
        <v>78</v>
      </c>
      <c r="D121" s="105" t="s">
        <v>192</v>
      </c>
      <c r="E121" s="130" t="s">
        <v>80</v>
      </c>
      <c r="F121" s="130"/>
      <c r="G121" s="130"/>
      <c r="H121" s="130"/>
      <c r="I121" s="131">
        <v>148530.96</v>
      </c>
      <c r="J121" s="132"/>
      <c r="K121" s="132"/>
      <c r="L121" s="132"/>
      <c r="M121" s="132">
        <v>5.2</v>
      </c>
      <c r="N121" s="132"/>
      <c r="O121" s="132"/>
      <c r="P121" s="132"/>
      <c r="Q121" s="130"/>
      <c r="R121" s="130">
        <v>100</v>
      </c>
      <c r="S121" s="130">
        <v>100</v>
      </c>
      <c r="T121" s="130">
        <v>1</v>
      </c>
      <c r="U121" s="130"/>
      <c r="V121" s="130"/>
      <c r="W121" s="130"/>
      <c r="X121" s="130"/>
      <c r="Y121" s="133" t="s">
        <v>64</v>
      </c>
    </row>
    <row r="122" spans="1:25" s="123" customFormat="1" ht="15">
      <c r="A122" s="129" t="s">
        <v>63</v>
      </c>
      <c r="B122" s="130" t="s">
        <v>102</v>
      </c>
      <c r="C122" s="130" t="s">
        <v>78</v>
      </c>
      <c r="D122" s="105" t="s">
        <v>193</v>
      </c>
      <c r="E122" s="130" t="s">
        <v>80</v>
      </c>
      <c r="F122" s="130"/>
      <c r="G122" s="130"/>
      <c r="H122" s="130"/>
      <c r="I122" s="131">
        <v>49964.81</v>
      </c>
      <c r="J122" s="132"/>
      <c r="K122" s="132"/>
      <c r="L122" s="132"/>
      <c r="M122" s="132">
        <v>1.8</v>
      </c>
      <c r="N122" s="132"/>
      <c r="O122" s="132"/>
      <c r="P122" s="132"/>
      <c r="Q122" s="130"/>
      <c r="R122" s="130">
        <v>100</v>
      </c>
      <c r="S122" s="130">
        <v>100</v>
      </c>
      <c r="T122" s="130">
        <v>1</v>
      </c>
      <c r="U122" s="130"/>
      <c r="V122" s="130"/>
      <c r="W122" s="130"/>
      <c r="X122" s="130"/>
      <c r="Y122" s="133" t="s">
        <v>64</v>
      </c>
    </row>
    <row r="123" spans="1:25" s="123" customFormat="1" ht="30">
      <c r="A123" s="129" t="s">
        <v>63</v>
      </c>
      <c r="B123" s="130" t="s">
        <v>102</v>
      </c>
      <c r="C123" s="130" t="s">
        <v>78</v>
      </c>
      <c r="D123" s="105" t="s">
        <v>194</v>
      </c>
      <c r="E123" s="130" t="s">
        <v>80</v>
      </c>
      <c r="F123" s="130"/>
      <c r="G123" s="130"/>
      <c r="H123" s="130"/>
      <c r="I123" s="131">
        <v>1452639.24</v>
      </c>
      <c r="J123" s="132"/>
      <c r="K123" s="132"/>
      <c r="L123" s="132"/>
      <c r="M123" s="132"/>
      <c r="N123" s="132">
        <v>18</v>
      </c>
      <c r="O123" s="132"/>
      <c r="P123" s="132"/>
      <c r="Q123" s="130"/>
      <c r="R123" s="130">
        <v>100</v>
      </c>
      <c r="S123" s="130">
        <v>100</v>
      </c>
      <c r="T123" s="130">
        <v>1</v>
      </c>
      <c r="U123" s="130"/>
      <c r="V123" s="130"/>
      <c r="W123" s="130"/>
      <c r="X123" s="130"/>
      <c r="Y123" s="133" t="s">
        <v>64</v>
      </c>
    </row>
    <row r="124" spans="1:25" s="123" customFormat="1" ht="15">
      <c r="A124" s="129" t="s">
        <v>63</v>
      </c>
      <c r="B124" s="130" t="s">
        <v>102</v>
      </c>
      <c r="C124" s="130" t="s">
        <v>195</v>
      </c>
      <c r="D124" s="105" t="s">
        <v>196</v>
      </c>
      <c r="E124" s="130" t="s">
        <v>80</v>
      </c>
      <c r="F124" s="130"/>
      <c r="G124" s="130"/>
      <c r="H124" s="130"/>
      <c r="I124" s="131">
        <v>5000</v>
      </c>
      <c r="J124" s="132"/>
      <c r="K124" s="132"/>
      <c r="L124" s="132"/>
      <c r="M124" s="132"/>
      <c r="N124" s="132"/>
      <c r="O124" s="132"/>
      <c r="P124" s="132"/>
      <c r="Q124" s="130"/>
      <c r="R124" s="130">
        <v>100</v>
      </c>
      <c r="S124" s="130">
        <v>100</v>
      </c>
      <c r="T124" s="130">
        <v>1</v>
      </c>
      <c r="U124" s="130"/>
      <c r="V124" s="130"/>
      <c r="W124" s="130"/>
      <c r="X124" s="130"/>
      <c r="Y124" s="133" t="s">
        <v>64</v>
      </c>
    </row>
    <row r="125" spans="1:25" s="123" customFormat="1" ht="15">
      <c r="A125" s="129" t="s">
        <v>63</v>
      </c>
      <c r="B125" s="130" t="s">
        <v>119</v>
      </c>
      <c r="C125" s="130" t="s">
        <v>78</v>
      </c>
      <c r="D125" s="105" t="s">
        <v>197</v>
      </c>
      <c r="E125" s="130" t="s">
        <v>112</v>
      </c>
      <c r="F125" s="130"/>
      <c r="G125" s="130"/>
      <c r="H125" s="130"/>
      <c r="I125" s="131">
        <v>63570.65</v>
      </c>
      <c r="J125" s="132"/>
      <c r="K125" s="132"/>
      <c r="L125" s="132"/>
      <c r="M125" s="132">
        <v>2</v>
      </c>
      <c r="N125" s="132"/>
      <c r="O125" s="132"/>
      <c r="P125" s="132"/>
      <c r="Q125" s="130"/>
      <c r="R125" s="130">
        <v>100</v>
      </c>
      <c r="S125" s="130">
        <v>100</v>
      </c>
      <c r="T125" s="130">
        <v>1</v>
      </c>
      <c r="U125" s="130"/>
      <c r="V125" s="130"/>
      <c r="W125" s="130"/>
      <c r="X125" s="130"/>
      <c r="Y125" s="133" t="s">
        <v>64</v>
      </c>
    </row>
    <row r="126" spans="1:25" s="123" customFormat="1" ht="30">
      <c r="A126" s="129" t="s">
        <v>63</v>
      </c>
      <c r="B126" s="130" t="s">
        <v>119</v>
      </c>
      <c r="C126" s="130" t="s">
        <v>78</v>
      </c>
      <c r="D126" s="105" t="s">
        <v>198</v>
      </c>
      <c r="E126" s="130" t="s">
        <v>80</v>
      </c>
      <c r="F126" s="130"/>
      <c r="G126" s="130"/>
      <c r="H126" s="130"/>
      <c r="I126" s="131">
        <v>79750.96</v>
      </c>
      <c r="J126" s="132"/>
      <c r="K126" s="132"/>
      <c r="L126" s="132"/>
      <c r="M126" s="132">
        <v>2.5</v>
      </c>
      <c r="N126" s="132"/>
      <c r="O126" s="132"/>
      <c r="P126" s="132"/>
      <c r="Q126" s="130"/>
      <c r="R126" s="130">
        <v>100</v>
      </c>
      <c r="S126" s="130">
        <v>100</v>
      </c>
      <c r="T126" s="130">
        <v>1</v>
      </c>
      <c r="U126" s="130"/>
      <c r="V126" s="130"/>
      <c r="W126" s="130"/>
      <c r="X126" s="130"/>
      <c r="Y126" s="133" t="s">
        <v>64</v>
      </c>
    </row>
    <row r="127" spans="1:25" s="123" customFormat="1" ht="15">
      <c r="A127" s="129" t="s">
        <v>63</v>
      </c>
      <c r="B127" s="130" t="s">
        <v>119</v>
      </c>
      <c r="C127" s="130" t="s">
        <v>78</v>
      </c>
      <c r="D127" s="105" t="s">
        <v>199</v>
      </c>
      <c r="E127" s="130" t="s">
        <v>80</v>
      </c>
      <c r="F127" s="130"/>
      <c r="G127" s="130"/>
      <c r="H127" s="130"/>
      <c r="I127" s="131">
        <v>11000</v>
      </c>
      <c r="J127" s="132"/>
      <c r="K127" s="132"/>
      <c r="L127" s="132"/>
      <c r="M127" s="132">
        <v>11</v>
      </c>
      <c r="N127" s="132"/>
      <c r="O127" s="132"/>
      <c r="P127" s="132"/>
      <c r="Q127" s="130"/>
      <c r="R127" s="130">
        <v>100</v>
      </c>
      <c r="S127" s="130">
        <v>100</v>
      </c>
      <c r="T127" s="130">
        <v>1</v>
      </c>
      <c r="U127" s="130"/>
      <c r="V127" s="130"/>
      <c r="W127" s="130"/>
      <c r="X127" s="130"/>
      <c r="Y127" s="133" t="s">
        <v>64</v>
      </c>
    </row>
    <row r="128" spans="1:25" s="123" customFormat="1" ht="15">
      <c r="A128" s="129" t="s">
        <v>63</v>
      </c>
      <c r="B128" s="130" t="s">
        <v>119</v>
      </c>
      <c r="C128" s="130" t="s">
        <v>78</v>
      </c>
      <c r="D128" s="105" t="s">
        <v>200</v>
      </c>
      <c r="E128" s="130" t="s">
        <v>80</v>
      </c>
      <c r="F128" s="130"/>
      <c r="G128" s="130"/>
      <c r="H128" s="130"/>
      <c r="I128" s="131">
        <v>5000</v>
      </c>
      <c r="J128" s="132"/>
      <c r="K128" s="132"/>
      <c r="L128" s="132"/>
      <c r="M128" s="132">
        <v>5</v>
      </c>
      <c r="N128" s="132"/>
      <c r="O128" s="132"/>
      <c r="P128" s="132"/>
      <c r="Q128" s="130"/>
      <c r="R128" s="130">
        <v>100</v>
      </c>
      <c r="S128" s="130">
        <v>100</v>
      </c>
      <c r="T128" s="130">
        <v>1</v>
      </c>
      <c r="U128" s="130"/>
      <c r="V128" s="130"/>
      <c r="W128" s="130"/>
      <c r="X128" s="130"/>
      <c r="Y128" s="133" t="s">
        <v>64</v>
      </c>
    </row>
    <row r="129" spans="1:25" s="123" customFormat="1" ht="15">
      <c r="A129" s="129" t="s">
        <v>63</v>
      </c>
      <c r="B129" s="130" t="s">
        <v>119</v>
      </c>
      <c r="C129" s="130" t="s">
        <v>78</v>
      </c>
      <c r="D129" s="105" t="s">
        <v>201</v>
      </c>
      <c r="E129" s="130" t="s">
        <v>112</v>
      </c>
      <c r="F129" s="130"/>
      <c r="G129" s="130"/>
      <c r="H129" s="130"/>
      <c r="I129" s="131">
        <v>6000</v>
      </c>
      <c r="J129" s="132"/>
      <c r="K129" s="132"/>
      <c r="L129" s="132"/>
      <c r="M129" s="132">
        <v>6</v>
      </c>
      <c r="N129" s="132"/>
      <c r="O129" s="132"/>
      <c r="P129" s="132"/>
      <c r="Q129" s="130"/>
      <c r="R129" s="130">
        <v>100</v>
      </c>
      <c r="S129" s="130">
        <v>100</v>
      </c>
      <c r="T129" s="130">
        <v>1</v>
      </c>
      <c r="U129" s="130"/>
      <c r="V129" s="130"/>
      <c r="W129" s="130"/>
      <c r="X129" s="130"/>
      <c r="Y129" s="133" t="s">
        <v>64</v>
      </c>
    </row>
    <row r="130" spans="1:25" s="123" customFormat="1" ht="15">
      <c r="A130" s="129" t="s">
        <v>63</v>
      </c>
      <c r="B130" s="130" t="s">
        <v>119</v>
      </c>
      <c r="C130" s="130" t="s">
        <v>195</v>
      </c>
      <c r="D130" s="105" t="s">
        <v>202</v>
      </c>
      <c r="E130" s="130" t="s">
        <v>80</v>
      </c>
      <c r="F130" s="130"/>
      <c r="G130" s="130"/>
      <c r="H130" s="130"/>
      <c r="I130" s="131">
        <v>5000</v>
      </c>
      <c r="J130" s="132"/>
      <c r="K130" s="132"/>
      <c r="L130" s="132"/>
      <c r="M130" s="132"/>
      <c r="N130" s="132"/>
      <c r="O130" s="132"/>
      <c r="P130" s="132"/>
      <c r="Q130" s="130"/>
      <c r="R130" s="130">
        <v>100</v>
      </c>
      <c r="S130" s="130">
        <v>100</v>
      </c>
      <c r="T130" s="130">
        <v>1</v>
      </c>
      <c r="U130" s="130"/>
      <c r="V130" s="130"/>
      <c r="W130" s="130"/>
      <c r="X130" s="130"/>
      <c r="Y130" s="133" t="s">
        <v>64</v>
      </c>
    </row>
    <row r="131" spans="1:25" s="123" customFormat="1" ht="30">
      <c r="A131" s="129" t="s">
        <v>63</v>
      </c>
      <c r="B131" s="130" t="s">
        <v>119</v>
      </c>
      <c r="C131" s="130" t="s">
        <v>78</v>
      </c>
      <c r="D131" s="105" t="s">
        <v>203</v>
      </c>
      <c r="E131" s="130" t="s">
        <v>80</v>
      </c>
      <c r="F131" s="130"/>
      <c r="G131" s="130"/>
      <c r="H131" s="130"/>
      <c r="I131" s="131">
        <f>1440393/30.5*3.7</f>
        <v>174736.2</v>
      </c>
      <c r="J131" s="132"/>
      <c r="K131" s="132"/>
      <c r="L131" s="132"/>
      <c r="M131" s="132"/>
      <c r="N131" s="132">
        <v>3.7</v>
      </c>
      <c r="O131" s="132"/>
      <c r="P131" s="132"/>
      <c r="Q131" s="130"/>
      <c r="R131" s="130">
        <v>100</v>
      </c>
      <c r="S131" s="130">
        <v>100</v>
      </c>
      <c r="T131" s="130">
        <v>1</v>
      </c>
      <c r="U131" s="130"/>
      <c r="V131" s="130"/>
      <c r="W131" s="130"/>
      <c r="X131" s="130"/>
      <c r="Y131" s="133" t="s">
        <v>64</v>
      </c>
    </row>
    <row r="132" spans="1:25" s="123" customFormat="1" ht="30">
      <c r="A132" s="129" t="s">
        <v>63</v>
      </c>
      <c r="B132" s="130" t="s">
        <v>119</v>
      </c>
      <c r="C132" s="130" t="s">
        <v>78</v>
      </c>
      <c r="D132" s="105" t="s">
        <v>204</v>
      </c>
      <c r="E132" s="130" t="s">
        <v>80</v>
      </c>
      <c r="F132" s="130"/>
      <c r="G132" s="130"/>
      <c r="H132" s="130"/>
      <c r="I132" s="131">
        <v>330400</v>
      </c>
      <c r="J132" s="132"/>
      <c r="K132" s="132"/>
      <c r="L132" s="132"/>
      <c r="M132" s="132"/>
      <c r="N132" s="132">
        <v>11.7</v>
      </c>
      <c r="O132" s="132"/>
      <c r="P132" s="132"/>
      <c r="Q132" s="130"/>
      <c r="R132" s="130">
        <v>100</v>
      </c>
      <c r="S132" s="130">
        <v>100</v>
      </c>
      <c r="T132" s="130">
        <v>1</v>
      </c>
      <c r="U132" s="130"/>
      <c r="V132" s="130"/>
      <c r="W132" s="130"/>
      <c r="X132" s="130"/>
      <c r="Y132" s="133" t="s">
        <v>64</v>
      </c>
    </row>
    <row r="133" spans="1:25" s="123" customFormat="1" ht="15">
      <c r="A133" s="129" t="s">
        <v>63</v>
      </c>
      <c r="B133" s="130" t="s">
        <v>119</v>
      </c>
      <c r="C133" s="130" t="s">
        <v>78</v>
      </c>
      <c r="D133" s="105" t="s">
        <v>205</v>
      </c>
      <c r="E133" s="130" t="s">
        <v>80</v>
      </c>
      <c r="F133" s="130"/>
      <c r="G133" s="130"/>
      <c r="H133" s="130"/>
      <c r="I133" s="131">
        <v>76700</v>
      </c>
      <c r="J133" s="132"/>
      <c r="K133" s="132"/>
      <c r="L133" s="132"/>
      <c r="M133" s="132"/>
      <c r="N133" s="132">
        <v>2.8</v>
      </c>
      <c r="O133" s="132"/>
      <c r="P133" s="132"/>
      <c r="Q133" s="130"/>
      <c r="R133" s="130">
        <v>100</v>
      </c>
      <c r="S133" s="130">
        <v>100</v>
      </c>
      <c r="T133" s="130">
        <v>1</v>
      </c>
      <c r="U133" s="130"/>
      <c r="V133" s="130"/>
      <c r="W133" s="130"/>
      <c r="X133" s="130"/>
      <c r="Y133" s="133" t="s">
        <v>64</v>
      </c>
    </row>
    <row r="134" spans="1:25" s="123" customFormat="1" ht="15">
      <c r="A134" s="129" t="s">
        <v>63</v>
      </c>
      <c r="B134" s="130" t="s">
        <v>119</v>
      </c>
      <c r="C134" s="130" t="s">
        <v>78</v>
      </c>
      <c r="D134" s="105" t="s">
        <v>206</v>
      </c>
      <c r="E134" s="130" t="s">
        <v>80</v>
      </c>
      <c r="F134" s="130"/>
      <c r="G134" s="130"/>
      <c r="H134" s="130"/>
      <c r="I134" s="131">
        <f>103527.68/5.2*1.3</f>
        <v>25881.92</v>
      </c>
      <c r="J134" s="132"/>
      <c r="K134" s="132"/>
      <c r="L134" s="132"/>
      <c r="M134" s="132"/>
      <c r="N134" s="132"/>
      <c r="O134" s="132">
        <v>1.3</v>
      </c>
      <c r="P134" s="132"/>
      <c r="Q134" s="130"/>
      <c r="R134" s="130">
        <v>100</v>
      </c>
      <c r="S134" s="130">
        <v>100</v>
      </c>
      <c r="T134" s="130">
        <v>1</v>
      </c>
      <c r="U134" s="130"/>
      <c r="V134" s="130"/>
      <c r="W134" s="130"/>
      <c r="X134" s="130"/>
      <c r="Y134" s="133" t="s">
        <v>64</v>
      </c>
    </row>
    <row r="135" spans="1:25" s="123" customFormat="1" ht="30">
      <c r="A135" s="129" t="s">
        <v>63</v>
      </c>
      <c r="B135" s="130" t="s">
        <v>119</v>
      </c>
      <c r="C135" s="130" t="s">
        <v>78</v>
      </c>
      <c r="D135" s="105" t="s">
        <v>207</v>
      </c>
      <c r="E135" s="130" t="s">
        <v>80</v>
      </c>
      <c r="F135" s="130"/>
      <c r="G135" s="130"/>
      <c r="H135" s="130"/>
      <c r="I135" s="131">
        <f>451167.95/19.8*4.8</f>
        <v>109374.04848484849</v>
      </c>
      <c r="J135" s="132"/>
      <c r="K135" s="132"/>
      <c r="L135" s="132"/>
      <c r="M135" s="132"/>
      <c r="N135" s="132"/>
      <c r="O135" s="132">
        <v>4.8</v>
      </c>
      <c r="P135" s="132"/>
      <c r="Q135" s="130"/>
      <c r="R135" s="130">
        <v>100</v>
      </c>
      <c r="S135" s="130">
        <v>100</v>
      </c>
      <c r="T135" s="130">
        <v>1</v>
      </c>
      <c r="U135" s="130"/>
      <c r="V135" s="130"/>
      <c r="W135" s="130"/>
      <c r="X135" s="130"/>
      <c r="Y135" s="133" t="s">
        <v>64</v>
      </c>
    </row>
    <row r="136" spans="1:25" s="123" customFormat="1" ht="15">
      <c r="A136" s="129" t="s">
        <v>63</v>
      </c>
      <c r="B136" s="130" t="s">
        <v>119</v>
      </c>
      <c r="C136" s="130" t="s">
        <v>78</v>
      </c>
      <c r="D136" s="105" t="s">
        <v>208</v>
      </c>
      <c r="E136" s="130" t="s">
        <v>80</v>
      </c>
      <c r="F136" s="130"/>
      <c r="G136" s="130"/>
      <c r="H136" s="130"/>
      <c r="I136" s="131">
        <f>217390.85/6.4*1.6</f>
        <v>54347.7125</v>
      </c>
      <c r="J136" s="132"/>
      <c r="K136" s="132"/>
      <c r="L136" s="132"/>
      <c r="M136" s="132"/>
      <c r="N136" s="132"/>
      <c r="O136" s="132">
        <v>1.6</v>
      </c>
      <c r="P136" s="132"/>
      <c r="Q136" s="130"/>
      <c r="R136" s="130">
        <v>100</v>
      </c>
      <c r="S136" s="130">
        <v>100</v>
      </c>
      <c r="T136" s="130">
        <v>1</v>
      </c>
      <c r="U136" s="130"/>
      <c r="V136" s="130"/>
      <c r="W136" s="130"/>
      <c r="X136" s="130"/>
      <c r="Y136" s="133" t="s">
        <v>64</v>
      </c>
    </row>
    <row r="137" spans="1:25" s="123" customFormat="1" ht="15">
      <c r="A137" s="129" t="s">
        <v>63</v>
      </c>
      <c r="B137" s="130" t="s">
        <v>119</v>
      </c>
      <c r="C137" s="130" t="s">
        <v>78</v>
      </c>
      <c r="D137" s="105" t="s">
        <v>209</v>
      </c>
      <c r="E137" s="130" t="s">
        <v>80</v>
      </c>
      <c r="F137" s="130"/>
      <c r="G137" s="130"/>
      <c r="H137" s="130"/>
      <c r="I137" s="131">
        <f>40292.27/2.2*0.5</f>
        <v>9157.33409090909</v>
      </c>
      <c r="J137" s="132"/>
      <c r="K137" s="132"/>
      <c r="L137" s="132"/>
      <c r="M137" s="132"/>
      <c r="N137" s="132"/>
      <c r="O137" s="132">
        <v>0.5</v>
      </c>
      <c r="P137" s="132"/>
      <c r="Q137" s="130"/>
      <c r="R137" s="130">
        <v>100</v>
      </c>
      <c r="S137" s="130">
        <v>100</v>
      </c>
      <c r="T137" s="130">
        <v>1</v>
      </c>
      <c r="U137" s="130"/>
      <c r="V137" s="130"/>
      <c r="W137" s="130"/>
      <c r="X137" s="130"/>
      <c r="Y137" s="133" t="s">
        <v>64</v>
      </c>
    </row>
    <row r="138" spans="1:25" s="123" customFormat="1" ht="15">
      <c r="A138" s="129" t="s">
        <v>63</v>
      </c>
      <c r="B138" s="130" t="s">
        <v>119</v>
      </c>
      <c r="C138" s="130" t="s">
        <v>78</v>
      </c>
      <c r="D138" s="105" t="s">
        <v>210</v>
      </c>
      <c r="E138" s="130" t="s">
        <v>112</v>
      </c>
      <c r="F138" s="130"/>
      <c r="G138" s="130"/>
      <c r="H138" s="130"/>
      <c r="I138" s="131">
        <f>47842.98/2.2*0.5</f>
        <v>10873.404545454545</v>
      </c>
      <c r="J138" s="132"/>
      <c r="K138" s="132"/>
      <c r="L138" s="132"/>
      <c r="M138" s="132"/>
      <c r="N138" s="132"/>
      <c r="O138" s="132">
        <v>0.5</v>
      </c>
      <c r="P138" s="132"/>
      <c r="Q138" s="130"/>
      <c r="R138" s="130">
        <v>100</v>
      </c>
      <c r="S138" s="130">
        <v>100</v>
      </c>
      <c r="T138" s="130">
        <v>1</v>
      </c>
      <c r="U138" s="130"/>
      <c r="V138" s="130"/>
      <c r="W138" s="130"/>
      <c r="X138" s="130"/>
      <c r="Y138" s="133" t="s">
        <v>64</v>
      </c>
    </row>
    <row r="139" spans="1:25" s="123" customFormat="1" ht="15">
      <c r="A139" s="129" t="s">
        <v>63</v>
      </c>
      <c r="B139" s="130" t="s">
        <v>119</v>
      </c>
      <c r="C139" s="130" t="s">
        <v>78</v>
      </c>
      <c r="D139" s="105" t="s">
        <v>211</v>
      </c>
      <c r="E139" s="130" t="s">
        <v>80</v>
      </c>
      <c r="F139" s="130"/>
      <c r="G139" s="130"/>
      <c r="H139" s="130"/>
      <c r="I139" s="131">
        <f>91421.88/3*0.8</f>
        <v>24379.168000000005</v>
      </c>
      <c r="J139" s="132"/>
      <c r="K139" s="132"/>
      <c r="L139" s="132"/>
      <c r="M139" s="132"/>
      <c r="N139" s="132"/>
      <c r="O139" s="132">
        <v>0.8</v>
      </c>
      <c r="P139" s="132"/>
      <c r="Q139" s="130"/>
      <c r="R139" s="130">
        <v>100</v>
      </c>
      <c r="S139" s="130">
        <v>100</v>
      </c>
      <c r="T139" s="130">
        <v>1</v>
      </c>
      <c r="U139" s="130"/>
      <c r="V139" s="130"/>
      <c r="W139" s="130"/>
      <c r="X139" s="130"/>
      <c r="Y139" s="133" t="s">
        <v>64</v>
      </c>
    </row>
    <row r="140" spans="1:25" s="123" customFormat="1" ht="15">
      <c r="A140" s="129" t="s">
        <v>63</v>
      </c>
      <c r="B140" s="130" t="s">
        <v>119</v>
      </c>
      <c r="C140" s="130" t="s">
        <v>78</v>
      </c>
      <c r="D140" s="105" t="s">
        <v>212</v>
      </c>
      <c r="E140" s="130" t="s">
        <v>80</v>
      </c>
      <c r="F140" s="130"/>
      <c r="G140" s="130"/>
      <c r="H140" s="130"/>
      <c r="I140" s="131">
        <f>90962.77/3.8*0.4</f>
        <v>9575.028421052633</v>
      </c>
      <c r="J140" s="132"/>
      <c r="K140" s="132"/>
      <c r="L140" s="132"/>
      <c r="M140" s="132"/>
      <c r="N140" s="132"/>
      <c r="O140" s="132">
        <v>0.4</v>
      </c>
      <c r="P140" s="132"/>
      <c r="Q140" s="130"/>
      <c r="R140" s="130">
        <v>100</v>
      </c>
      <c r="S140" s="130">
        <v>100</v>
      </c>
      <c r="T140" s="130">
        <v>1</v>
      </c>
      <c r="U140" s="130"/>
      <c r="V140" s="130"/>
      <c r="W140" s="130"/>
      <c r="X140" s="130"/>
      <c r="Y140" s="133" t="s">
        <v>64</v>
      </c>
    </row>
    <row r="141" spans="1:25" s="123" customFormat="1" ht="15">
      <c r="A141" s="129" t="s">
        <v>63</v>
      </c>
      <c r="B141" s="130" t="s">
        <v>119</v>
      </c>
      <c r="C141" s="130" t="s">
        <v>78</v>
      </c>
      <c r="D141" s="105" t="s">
        <v>213</v>
      </c>
      <c r="E141" s="130" t="s">
        <v>80</v>
      </c>
      <c r="F141" s="130"/>
      <c r="G141" s="130"/>
      <c r="H141" s="130"/>
      <c r="I141" s="131">
        <f>203637.96/6*1.6</f>
        <v>54303.456</v>
      </c>
      <c r="J141" s="132"/>
      <c r="K141" s="132"/>
      <c r="L141" s="132"/>
      <c r="M141" s="132"/>
      <c r="N141" s="132"/>
      <c r="O141" s="132">
        <v>1.6</v>
      </c>
      <c r="P141" s="132"/>
      <c r="Q141" s="130"/>
      <c r="R141" s="130">
        <v>100</v>
      </c>
      <c r="S141" s="130">
        <v>100</v>
      </c>
      <c r="T141" s="130">
        <v>1</v>
      </c>
      <c r="U141" s="130"/>
      <c r="V141" s="130"/>
      <c r="W141" s="130"/>
      <c r="X141" s="130"/>
      <c r="Y141" s="133" t="s">
        <v>64</v>
      </c>
    </row>
    <row r="142" spans="1:25" s="123" customFormat="1" ht="15">
      <c r="A142" s="129" t="s">
        <v>63</v>
      </c>
      <c r="B142" s="130" t="s">
        <v>132</v>
      </c>
      <c r="C142" s="130" t="s">
        <v>78</v>
      </c>
      <c r="D142" s="105" t="s">
        <v>214</v>
      </c>
      <c r="E142" s="130" t="s">
        <v>80</v>
      </c>
      <c r="F142" s="130"/>
      <c r="G142" s="130"/>
      <c r="H142" s="130"/>
      <c r="I142" s="131">
        <v>600</v>
      </c>
      <c r="J142" s="132"/>
      <c r="K142" s="132"/>
      <c r="L142" s="132"/>
      <c r="M142" s="132">
        <v>0.6</v>
      </c>
      <c r="N142" s="132"/>
      <c r="O142" s="132"/>
      <c r="P142" s="132"/>
      <c r="Q142" s="130"/>
      <c r="R142" s="130">
        <v>100</v>
      </c>
      <c r="S142" s="130">
        <v>100</v>
      </c>
      <c r="T142" s="130">
        <v>1</v>
      </c>
      <c r="U142" s="130"/>
      <c r="V142" s="130"/>
      <c r="W142" s="130"/>
      <c r="X142" s="130"/>
      <c r="Y142" s="133" t="s">
        <v>64</v>
      </c>
    </row>
    <row r="143" spans="1:25" s="123" customFormat="1" ht="15">
      <c r="A143" s="129" t="s">
        <v>63</v>
      </c>
      <c r="B143" s="130" t="s">
        <v>132</v>
      </c>
      <c r="C143" s="130" t="s">
        <v>78</v>
      </c>
      <c r="D143" s="105" t="s">
        <v>215</v>
      </c>
      <c r="E143" s="130" t="s">
        <v>80</v>
      </c>
      <c r="F143" s="130"/>
      <c r="G143" s="130"/>
      <c r="H143" s="130"/>
      <c r="I143" s="131">
        <v>700</v>
      </c>
      <c r="J143" s="132"/>
      <c r="K143" s="132"/>
      <c r="L143" s="132"/>
      <c r="M143" s="132">
        <v>0.7</v>
      </c>
      <c r="N143" s="132"/>
      <c r="O143" s="132"/>
      <c r="P143" s="132"/>
      <c r="Q143" s="130"/>
      <c r="R143" s="130">
        <v>100</v>
      </c>
      <c r="S143" s="130">
        <v>100</v>
      </c>
      <c r="T143" s="130">
        <v>1</v>
      </c>
      <c r="U143" s="130"/>
      <c r="V143" s="130"/>
      <c r="W143" s="130"/>
      <c r="X143" s="130"/>
      <c r="Y143" s="133" t="s">
        <v>64</v>
      </c>
    </row>
    <row r="144" spans="1:25" s="123" customFormat="1" ht="15">
      <c r="A144" s="129" t="s">
        <v>63</v>
      </c>
      <c r="B144" s="130" t="s">
        <v>132</v>
      </c>
      <c r="C144" s="130" t="s">
        <v>78</v>
      </c>
      <c r="D144" s="105" t="s">
        <v>216</v>
      </c>
      <c r="E144" s="130" t="s">
        <v>80</v>
      </c>
      <c r="F144" s="130"/>
      <c r="G144" s="130"/>
      <c r="H144" s="130"/>
      <c r="I144" s="131">
        <f>96506.58/3*2</f>
        <v>64337.72</v>
      </c>
      <c r="J144" s="132"/>
      <c r="K144" s="132"/>
      <c r="L144" s="132"/>
      <c r="M144" s="132">
        <v>2</v>
      </c>
      <c r="N144" s="132"/>
      <c r="O144" s="132"/>
      <c r="P144" s="132"/>
      <c r="Q144" s="130"/>
      <c r="R144" s="130">
        <v>100</v>
      </c>
      <c r="S144" s="130">
        <v>100</v>
      </c>
      <c r="T144" s="130">
        <v>1</v>
      </c>
      <c r="U144" s="130"/>
      <c r="V144" s="130"/>
      <c r="W144" s="130"/>
      <c r="X144" s="130"/>
      <c r="Y144" s="133" t="s">
        <v>64</v>
      </c>
    </row>
    <row r="145" spans="1:25" s="123" customFormat="1" ht="15">
      <c r="A145" s="129" t="s">
        <v>63</v>
      </c>
      <c r="B145" s="130" t="s">
        <v>132</v>
      </c>
      <c r="C145" s="130" t="s">
        <v>78</v>
      </c>
      <c r="D145" s="105" t="s">
        <v>217</v>
      </c>
      <c r="E145" s="130" t="s">
        <v>80</v>
      </c>
      <c r="F145" s="130"/>
      <c r="G145" s="130"/>
      <c r="H145" s="130"/>
      <c r="I145" s="131">
        <f>397871.76/6.5*9.7</f>
        <v>593747.088</v>
      </c>
      <c r="J145" s="132"/>
      <c r="K145" s="132"/>
      <c r="L145" s="132"/>
      <c r="M145" s="132"/>
      <c r="N145" s="132">
        <v>9.7</v>
      </c>
      <c r="O145" s="132"/>
      <c r="P145" s="132"/>
      <c r="Q145" s="130"/>
      <c r="R145" s="130">
        <v>100</v>
      </c>
      <c r="S145" s="130">
        <v>100</v>
      </c>
      <c r="T145" s="130">
        <v>1</v>
      </c>
      <c r="U145" s="130"/>
      <c r="V145" s="130"/>
      <c r="W145" s="130"/>
      <c r="X145" s="130"/>
      <c r="Y145" s="133" t="s">
        <v>64</v>
      </c>
    </row>
    <row r="146" spans="1:25" s="123" customFormat="1" ht="15">
      <c r="A146" s="129" t="s">
        <v>63</v>
      </c>
      <c r="B146" s="130" t="s">
        <v>132</v>
      </c>
      <c r="C146" s="130" t="s">
        <v>78</v>
      </c>
      <c r="D146" s="105" t="s">
        <v>218</v>
      </c>
      <c r="E146" s="130" t="s">
        <v>80</v>
      </c>
      <c r="F146" s="130"/>
      <c r="G146" s="130"/>
      <c r="H146" s="130"/>
      <c r="I146" s="131">
        <v>2314009.7</v>
      </c>
      <c r="J146" s="132"/>
      <c r="K146" s="132"/>
      <c r="L146" s="132"/>
      <c r="M146" s="132"/>
      <c r="N146" s="132">
        <v>24.4</v>
      </c>
      <c r="O146" s="132"/>
      <c r="P146" s="132"/>
      <c r="Q146" s="130"/>
      <c r="R146" s="130">
        <v>100</v>
      </c>
      <c r="S146" s="130">
        <v>100</v>
      </c>
      <c r="T146" s="130">
        <v>1</v>
      </c>
      <c r="U146" s="130"/>
      <c r="V146" s="130"/>
      <c r="W146" s="130"/>
      <c r="X146" s="130"/>
      <c r="Y146" s="133" t="s">
        <v>64</v>
      </c>
    </row>
    <row r="147" spans="1:25" s="123" customFormat="1" ht="15">
      <c r="A147" s="129" t="s">
        <v>63</v>
      </c>
      <c r="B147" s="130" t="s">
        <v>132</v>
      </c>
      <c r="C147" s="130" t="s">
        <v>78</v>
      </c>
      <c r="D147" s="105" t="s">
        <v>219</v>
      </c>
      <c r="E147" s="130" t="s">
        <v>80</v>
      </c>
      <c r="F147" s="130"/>
      <c r="G147" s="130"/>
      <c r="H147" s="130"/>
      <c r="I147" s="131">
        <v>1063006.22</v>
      </c>
      <c r="J147" s="132"/>
      <c r="K147" s="132"/>
      <c r="L147" s="132"/>
      <c r="M147" s="132"/>
      <c r="N147" s="132">
        <v>19</v>
      </c>
      <c r="O147" s="132"/>
      <c r="P147" s="132"/>
      <c r="Q147" s="130"/>
      <c r="R147" s="130">
        <v>100</v>
      </c>
      <c r="S147" s="130">
        <v>100</v>
      </c>
      <c r="T147" s="130">
        <v>1</v>
      </c>
      <c r="U147" s="130"/>
      <c r="V147" s="130"/>
      <c r="W147" s="130"/>
      <c r="X147" s="130"/>
      <c r="Y147" s="133" t="s">
        <v>64</v>
      </c>
    </row>
    <row r="148" spans="1:25" s="123" customFormat="1" ht="15">
      <c r="A148" s="129" t="s">
        <v>63</v>
      </c>
      <c r="B148" s="130" t="s">
        <v>132</v>
      </c>
      <c r="C148" s="130" t="s">
        <v>78</v>
      </c>
      <c r="D148" s="105" t="s">
        <v>220</v>
      </c>
      <c r="E148" s="130" t="s">
        <v>80</v>
      </c>
      <c r="F148" s="130"/>
      <c r="G148" s="130"/>
      <c r="H148" s="130"/>
      <c r="I148" s="131">
        <v>1170554.47</v>
      </c>
      <c r="J148" s="132"/>
      <c r="K148" s="132"/>
      <c r="L148" s="132"/>
      <c r="M148" s="132"/>
      <c r="N148" s="132">
        <v>10</v>
      </c>
      <c r="O148" s="132"/>
      <c r="P148" s="132"/>
      <c r="Q148" s="130"/>
      <c r="R148" s="130">
        <v>100</v>
      </c>
      <c r="S148" s="130">
        <v>100</v>
      </c>
      <c r="T148" s="130">
        <v>1</v>
      </c>
      <c r="U148" s="130"/>
      <c r="V148" s="130"/>
      <c r="W148" s="130"/>
      <c r="X148" s="130"/>
      <c r="Y148" s="133" t="s">
        <v>64</v>
      </c>
    </row>
    <row r="149" spans="1:25" s="123" customFormat="1" ht="15">
      <c r="A149" s="129" t="s">
        <v>63</v>
      </c>
      <c r="B149" s="130" t="s">
        <v>132</v>
      </c>
      <c r="C149" s="130" t="s">
        <v>78</v>
      </c>
      <c r="D149" s="105" t="s">
        <v>221</v>
      </c>
      <c r="E149" s="130" t="s">
        <v>112</v>
      </c>
      <c r="F149" s="130"/>
      <c r="G149" s="130"/>
      <c r="H149" s="130"/>
      <c r="I149" s="131">
        <v>1498470</v>
      </c>
      <c r="J149" s="132"/>
      <c r="K149" s="132"/>
      <c r="L149" s="132"/>
      <c r="M149" s="132"/>
      <c r="N149" s="132">
        <v>13</v>
      </c>
      <c r="O149" s="132"/>
      <c r="P149" s="132"/>
      <c r="Q149" s="130"/>
      <c r="R149" s="130">
        <v>100</v>
      </c>
      <c r="S149" s="130">
        <v>100</v>
      </c>
      <c r="T149" s="130">
        <v>1</v>
      </c>
      <c r="U149" s="130"/>
      <c r="V149" s="130"/>
      <c r="W149" s="130"/>
      <c r="X149" s="130"/>
      <c r="Y149" s="133" t="s">
        <v>64</v>
      </c>
    </row>
    <row r="150" spans="1:25" s="123" customFormat="1" ht="15">
      <c r="A150" s="129" t="s">
        <v>63</v>
      </c>
      <c r="B150" s="130" t="s">
        <v>136</v>
      </c>
      <c r="C150" s="130" t="s">
        <v>78</v>
      </c>
      <c r="D150" s="105" t="s">
        <v>222</v>
      </c>
      <c r="E150" s="130" t="s">
        <v>80</v>
      </c>
      <c r="F150" s="130"/>
      <c r="G150" s="130"/>
      <c r="H150" s="130"/>
      <c r="I150" s="131">
        <v>3000</v>
      </c>
      <c r="J150" s="132"/>
      <c r="K150" s="132">
        <v>3</v>
      </c>
      <c r="L150" s="132"/>
      <c r="M150" s="132"/>
      <c r="N150" s="132"/>
      <c r="O150" s="132"/>
      <c r="P150" s="132"/>
      <c r="Q150" s="130"/>
      <c r="R150" s="130">
        <v>100</v>
      </c>
      <c r="S150" s="130">
        <v>100</v>
      </c>
      <c r="T150" s="130">
        <v>1</v>
      </c>
      <c r="U150" s="130"/>
      <c r="V150" s="130"/>
      <c r="W150" s="130"/>
      <c r="X150" s="130"/>
      <c r="Y150" s="133" t="s">
        <v>64</v>
      </c>
    </row>
    <row r="151" spans="1:25" s="123" customFormat="1" ht="15">
      <c r="A151" s="129" t="s">
        <v>63</v>
      </c>
      <c r="B151" s="130" t="s">
        <v>136</v>
      </c>
      <c r="C151" s="130" t="s">
        <v>78</v>
      </c>
      <c r="D151" s="105" t="s">
        <v>223</v>
      </c>
      <c r="E151" s="130" t="s">
        <v>112</v>
      </c>
      <c r="F151" s="130"/>
      <c r="G151" s="130"/>
      <c r="H151" s="130"/>
      <c r="I151" s="131">
        <v>3000</v>
      </c>
      <c r="J151" s="132"/>
      <c r="K151" s="132"/>
      <c r="L151" s="132"/>
      <c r="M151" s="132">
        <v>3</v>
      </c>
      <c r="N151" s="132"/>
      <c r="O151" s="132"/>
      <c r="P151" s="132"/>
      <c r="Q151" s="130"/>
      <c r="R151" s="130">
        <v>100</v>
      </c>
      <c r="S151" s="130">
        <v>100</v>
      </c>
      <c r="T151" s="130">
        <v>1</v>
      </c>
      <c r="U151" s="130"/>
      <c r="V151" s="130"/>
      <c r="W151" s="130"/>
      <c r="X151" s="130"/>
      <c r="Y151" s="133" t="s">
        <v>64</v>
      </c>
    </row>
    <row r="152" spans="1:25" s="123" customFormat="1" ht="15">
      <c r="A152" s="129" t="s">
        <v>63</v>
      </c>
      <c r="B152" s="130" t="s">
        <v>136</v>
      </c>
      <c r="C152" s="130" t="s">
        <v>78</v>
      </c>
      <c r="D152" s="105" t="s">
        <v>224</v>
      </c>
      <c r="E152" s="130" t="s">
        <v>112</v>
      </c>
      <c r="F152" s="130"/>
      <c r="G152" s="130"/>
      <c r="H152" s="130"/>
      <c r="I152" s="131">
        <v>4000</v>
      </c>
      <c r="J152" s="132"/>
      <c r="K152" s="132"/>
      <c r="L152" s="132"/>
      <c r="M152" s="132">
        <v>4</v>
      </c>
      <c r="N152" s="132"/>
      <c r="O152" s="132"/>
      <c r="P152" s="132"/>
      <c r="Q152" s="130"/>
      <c r="R152" s="130">
        <v>100</v>
      </c>
      <c r="S152" s="130">
        <v>100</v>
      </c>
      <c r="T152" s="130">
        <v>1</v>
      </c>
      <c r="U152" s="130"/>
      <c r="V152" s="130"/>
      <c r="W152" s="130"/>
      <c r="X152" s="130"/>
      <c r="Y152" s="133" t="s">
        <v>64</v>
      </c>
    </row>
    <row r="153" spans="1:25" s="123" customFormat="1" ht="15">
      <c r="A153" s="129" t="s">
        <v>63</v>
      </c>
      <c r="B153" s="130" t="s">
        <v>136</v>
      </c>
      <c r="C153" s="130" t="s">
        <v>78</v>
      </c>
      <c r="D153" s="105" t="s">
        <v>225</v>
      </c>
      <c r="E153" s="130" t="s">
        <v>80</v>
      </c>
      <c r="F153" s="130"/>
      <c r="G153" s="130"/>
      <c r="H153" s="130"/>
      <c r="I153" s="131">
        <v>5000</v>
      </c>
      <c r="J153" s="132"/>
      <c r="K153" s="132"/>
      <c r="L153" s="132"/>
      <c r="M153" s="132">
        <v>5</v>
      </c>
      <c r="N153" s="132"/>
      <c r="O153" s="132"/>
      <c r="P153" s="132"/>
      <c r="Q153" s="130"/>
      <c r="R153" s="130">
        <v>100</v>
      </c>
      <c r="S153" s="130">
        <v>100</v>
      </c>
      <c r="T153" s="130">
        <v>1</v>
      </c>
      <c r="U153" s="130"/>
      <c r="V153" s="130"/>
      <c r="W153" s="130"/>
      <c r="X153" s="130"/>
      <c r="Y153" s="133" t="s">
        <v>64</v>
      </c>
    </row>
    <row r="154" spans="1:25" s="123" customFormat="1" ht="15">
      <c r="A154" s="129" t="s">
        <v>63</v>
      </c>
      <c r="B154" s="130" t="s">
        <v>136</v>
      </c>
      <c r="C154" s="130" t="s">
        <v>78</v>
      </c>
      <c r="D154" s="105" t="s">
        <v>226</v>
      </c>
      <c r="E154" s="130" t="s">
        <v>80</v>
      </c>
      <c r="F154" s="130"/>
      <c r="G154" s="130"/>
      <c r="H154" s="130"/>
      <c r="I154" s="131">
        <v>500</v>
      </c>
      <c r="J154" s="132"/>
      <c r="K154" s="132"/>
      <c r="L154" s="132"/>
      <c r="M154" s="132">
        <v>0.5</v>
      </c>
      <c r="N154" s="132"/>
      <c r="O154" s="132"/>
      <c r="P154" s="132"/>
      <c r="Q154" s="130"/>
      <c r="R154" s="130">
        <v>100</v>
      </c>
      <c r="S154" s="130">
        <v>100</v>
      </c>
      <c r="T154" s="130">
        <v>1</v>
      </c>
      <c r="U154" s="130"/>
      <c r="V154" s="130"/>
      <c r="W154" s="130"/>
      <c r="X154" s="130"/>
      <c r="Y154" s="133" t="s">
        <v>64</v>
      </c>
    </row>
    <row r="155" spans="1:25" s="123" customFormat="1" ht="15">
      <c r="A155" s="129" t="s">
        <v>63</v>
      </c>
      <c r="B155" s="130" t="s">
        <v>136</v>
      </c>
      <c r="C155" s="130" t="s">
        <v>78</v>
      </c>
      <c r="D155" s="105" t="s">
        <v>227</v>
      </c>
      <c r="E155" s="130" t="s">
        <v>112</v>
      </c>
      <c r="F155" s="130"/>
      <c r="G155" s="130"/>
      <c r="H155" s="130"/>
      <c r="I155" s="131">
        <v>55444.54</v>
      </c>
      <c r="J155" s="132"/>
      <c r="K155" s="132"/>
      <c r="L155" s="132"/>
      <c r="M155" s="132">
        <v>1.5</v>
      </c>
      <c r="N155" s="132"/>
      <c r="O155" s="132"/>
      <c r="P155" s="132"/>
      <c r="Q155" s="130"/>
      <c r="R155" s="130">
        <v>100</v>
      </c>
      <c r="S155" s="130">
        <v>100</v>
      </c>
      <c r="T155" s="130">
        <v>1</v>
      </c>
      <c r="U155" s="130"/>
      <c r="V155" s="130"/>
      <c r="W155" s="130"/>
      <c r="X155" s="130"/>
      <c r="Y155" s="133" t="s">
        <v>64</v>
      </c>
    </row>
    <row r="156" spans="1:25" s="123" customFormat="1" ht="15">
      <c r="A156" s="129" t="s">
        <v>63</v>
      </c>
      <c r="B156" s="130" t="s">
        <v>136</v>
      </c>
      <c r="C156" s="130" t="s">
        <v>78</v>
      </c>
      <c r="D156" s="105" t="s">
        <v>228</v>
      </c>
      <c r="E156" s="130" t="s">
        <v>80</v>
      </c>
      <c r="F156" s="130"/>
      <c r="G156" s="130"/>
      <c r="H156" s="130"/>
      <c r="I156" s="131">
        <v>152526.41</v>
      </c>
      <c r="J156" s="132"/>
      <c r="K156" s="132"/>
      <c r="L156" s="132"/>
      <c r="M156" s="132">
        <v>4.5</v>
      </c>
      <c r="N156" s="132"/>
      <c r="O156" s="132"/>
      <c r="P156" s="132"/>
      <c r="Q156" s="130"/>
      <c r="R156" s="130">
        <v>100</v>
      </c>
      <c r="S156" s="130">
        <v>100</v>
      </c>
      <c r="T156" s="130">
        <v>1</v>
      </c>
      <c r="U156" s="130"/>
      <c r="V156" s="130"/>
      <c r="W156" s="130"/>
      <c r="X156" s="130"/>
      <c r="Y156" s="133" t="s">
        <v>64</v>
      </c>
    </row>
    <row r="157" spans="1:25" s="123" customFormat="1" ht="15">
      <c r="A157" s="129" t="s">
        <v>63</v>
      </c>
      <c r="B157" s="130" t="s">
        <v>136</v>
      </c>
      <c r="C157" s="130" t="s">
        <v>78</v>
      </c>
      <c r="D157" s="105" t="s">
        <v>229</v>
      </c>
      <c r="E157" s="130" t="s">
        <v>80</v>
      </c>
      <c r="F157" s="130"/>
      <c r="G157" s="130"/>
      <c r="H157" s="130"/>
      <c r="I157" s="131">
        <v>134620.2</v>
      </c>
      <c r="J157" s="132"/>
      <c r="K157" s="132"/>
      <c r="L157" s="132"/>
      <c r="M157" s="132">
        <v>4</v>
      </c>
      <c r="N157" s="132"/>
      <c r="O157" s="132"/>
      <c r="P157" s="132"/>
      <c r="Q157" s="130"/>
      <c r="R157" s="130">
        <v>100</v>
      </c>
      <c r="S157" s="130">
        <v>100</v>
      </c>
      <c r="T157" s="130">
        <v>1</v>
      </c>
      <c r="U157" s="130"/>
      <c r="V157" s="130"/>
      <c r="W157" s="130"/>
      <c r="X157" s="130"/>
      <c r="Y157" s="133" t="s">
        <v>64</v>
      </c>
    </row>
    <row r="158" spans="1:25" s="123" customFormat="1" ht="15">
      <c r="A158" s="129" t="s">
        <v>63</v>
      </c>
      <c r="B158" s="130" t="s">
        <v>136</v>
      </c>
      <c r="C158" s="130" t="s">
        <v>78</v>
      </c>
      <c r="D158" s="105" t="s">
        <v>230</v>
      </c>
      <c r="E158" s="130" t="s">
        <v>80</v>
      </c>
      <c r="F158" s="130"/>
      <c r="G158" s="130"/>
      <c r="H158" s="130"/>
      <c r="I158" s="131">
        <v>130017.8</v>
      </c>
      <c r="J158" s="132"/>
      <c r="K158" s="132"/>
      <c r="L158" s="132"/>
      <c r="M158" s="132">
        <v>4</v>
      </c>
      <c r="N158" s="132"/>
      <c r="O158" s="132"/>
      <c r="P158" s="132"/>
      <c r="Q158" s="130"/>
      <c r="R158" s="130">
        <v>100</v>
      </c>
      <c r="S158" s="130">
        <v>100</v>
      </c>
      <c r="T158" s="130">
        <v>1</v>
      </c>
      <c r="U158" s="130"/>
      <c r="V158" s="130"/>
      <c r="W158" s="130"/>
      <c r="X158" s="130"/>
      <c r="Y158" s="133" t="s">
        <v>64</v>
      </c>
    </row>
    <row r="159" spans="1:25" s="123" customFormat="1" ht="15">
      <c r="A159" s="129" t="s">
        <v>63</v>
      </c>
      <c r="B159" s="130" t="s">
        <v>136</v>
      </c>
      <c r="C159" s="130" t="s">
        <v>78</v>
      </c>
      <c r="D159" s="105" t="s">
        <v>231</v>
      </c>
      <c r="E159" s="130" t="s">
        <v>80</v>
      </c>
      <c r="F159" s="130"/>
      <c r="G159" s="130"/>
      <c r="H159" s="130"/>
      <c r="I159" s="131">
        <v>135770.8</v>
      </c>
      <c r="J159" s="132"/>
      <c r="K159" s="132"/>
      <c r="L159" s="132"/>
      <c r="M159" s="132">
        <v>4</v>
      </c>
      <c r="N159" s="132"/>
      <c r="O159" s="132"/>
      <c r="P159" s="132"/>
      <c r="Q159" s="130"/>
      <c r="R159" s="130">
        <v>100</v>
      </c>
      <c r="S159" s="130">
        <v>100</v>
      </c>
      <c r="T159" s="130">
        <v>1</v>
      </c>
      <c r="U159" s="130"/>
      <c r="V159" s="130"/>
      <c r="W159" s="130"/>
      <c r="X159" s="130"/>
      <c r="Y159" s="133" t="s">
        <v>64</v>
      </c>
    </row>
    <row r="160" spans="1:25" s="123" customFormat="1" ht="15">
      <c r="A160" s="129" t="s">
        <v>63</v>
      </c>
      <c r="B160" s="130" t="s">
        <v>136</v>
      </c>
      <c r="C160" s="130" t="s">
        <v>78</v>
      </c>
      <c r="D160" s="105" t="s">
        <v>232</v>
      </c>
      <c r="E160" s="130" t="s">
        <v>80</v>
      </c>
      <c r="F160" s="130"/>
      <c r="G160" s="130"/>
      <c r="H160" s="130"/>
      <c r="I160" s="131">
        <f>1417004.16/24*2.6</f>
        <v>153508.78399999999</v>
      </c>
      <c r="J160" s="132"/>
      <c r="K160" s="132"/>
      <c r="L160" s="132"/>
      <c r="M160" s="132"/>
      <c r="N160" s="132">
        <v>2.6</v>
      </c>
      <c r="O160" s="132"/>
      <c r="P160" s="132"/>
      <c r="Q160" s="130"/>
      <c r="R160" s="130">
        <v>100</v>
      </c>
      <c r="S160" s="130">
        <v>100</v>
      </c>
      <c r="T160" s="130">
        <v>1</v>
      </c>
      <c r="U160" s="130"/>
      <c r="V160" s="130"/>
      <c r="W160" s="130"/>
      <c r="X160" s="130"/>
      <c r="Y160" s="133" t="s">
        <v>64</v>
      </c>
    </row>
    <row r="161" spans="1:25" s="123" customFormat="1" ht="15">
      <c r="A161" s="129" t="s">
        <v>63</v>
      </c>
      <c r="B161" s="130" t="s">
        <v>136</v>
      </c>
      <c r="C161" s="130" t="s">
        <v>78</v>
      </c>
      <c r="D161" s="105" t="s">
        <v>233</v>
      </c>
      <c r="E161" s="130" t="s">
        <v>80</v>
      </c>
      <c r="F161" s="130"/>
      <c r="G161" s="130"/>
      <c r="H161" s="130"/>
      <c r="I161" s="131"/>
      <c r="J161" s="132"/>
      <c r="K161" s="132"/>
      <c r="L161" s="132"/>
      <c r="M161" s="132"/>
      <c r="N161" s="132">
        <v>14.5</v>
      </c>
      <c r="O161" s="132"/>
      <c r="P161" s="132"/>
      <c r="Q161" s="130"/>
      <c r="R161" s="130">
        <v>100</v>
      </c>
      <c r="S161" s="130">
        <v>100</v>
      </c>
      <c r="T161" s="130">
        <v>1</v>
      </c>
      <c r="U161" s="130"/>
      <c r="V161" s="130"/>
      <c r="W161" s="130"/>
      <c r="X161" s="130"/>
      <c r="Y161" s="133" t="s">
        <v>64</v>
      </c>
    </row>
    <row r="162" spans="1:25" s="123" customFormat="1" ht="15">
      <c r="A162" s="129" t="s">
        <v>63</v>
      </c>
      <c r="B162" s="130" t="s">
        <v>136</v>
      </c>
      <c r="C162" s="130" t="s">
        <v>78</v>
      </c>
      <c r="D162" s="105" t="s">
        <v>234</v>
      </c>
      <c r="E162" s="130" t="s">
        <v>80</v>
      </c>
      <c r="F162" s="130"/>
      <c r="G162" s="130"/>
      <c r="H162" s="130"/>
      <c r="I162" s="131">
        <f>124171.28/4*1</f>
        <v>31042.82</v>
      </c>
      <c r="J162" s="132"/>
      <c r="K162" s="132"/>
      <c r="L162" s="132"/>
      <c r="M162" s="132"/>
      <c r="N162" s="132"/>
      <c r="O162" s="132">
        <v>1</v>
      </c>
      <c r="P162" s="132"/>
      <c r="Q162" s="130"/>
      <c r="R162" s="130">
        <v>100</v>
      </c>
      <c r="S162" s="130">
        <v>100</v>
      </c>
      <c r="T162" s="130">
        <v>1</v>
      </c>
      <c r="U162" s="130"/>
      <c r="V162" s="130"/>
      <c r="W162" s="130"/>
      <c r="X162" s="130"/>
      <c r="Y162" s="133" t="s">
        <v>64</v>
      </c>
    </row>
    <row r="163" spans="1:25" s="123" customFormat="1" ht="15.75" thickBot="1">
      <c r="A163" s="129" t="s">
        <v>63</v>
      </c>
      <c r="B163" s="130" t="s">
        <v>136</v>
      </c>
      <c r="C163" s="130" t="s">
        <v>78</v>
      </c>
      <c r="D163" s="105" t="s">
        <v>235</v>
      </c>
      <c r="E163" s="130" t="s">
        <v>80</v>
      </c>
      <c r="F163" s="130"/>
      <c r="G163" s="130"/>
      <c r="H163" s="130"/>
      <c r="I163" s="131">
        <f>177692.64/9.6*2.4</f>
        <v>44423.16</v>
      </c>
      <c r="J163" s="132"/>
      <c r="K163" s="132"/>
      <c r="L163" s="132"/>
      <c r="M163" s="132"/>
      <c r="N163" s="132"/>
      <c r="O163" s="132">
        <v>2.4</v>
      </c>
      <c r="P163" s="132"/>
      <c r="Q163" s="130"/>
      <c r="R163" s="130">
        <v>100</v>
      </c>
      <c r="S163" s="130">
        <v>100</v>
      </c>
      <c r="T163" s="130">
        <v>1</v>
      </c>
      <c r="U163" s="130"/>
      <c r="V163" s="130"/>
      <c r="W163" s="130"/>
      <c r="X163" s="130"/>
      <c r="Y163" s="133" t="s">
        <v>64</v>
      </c>
    </row>
    <row r="164" spans="1:25" s="137" customFormat="1" ht="16.5" thickBot="1" thickTop="1">
      <c r="A164" s="206" t="s">
        <v>33</v>
      </c>
      <c r="B164" s="206"/>
      <c r="C164" s="206"/>
      <c r="D164" s="206"/>
      <c r="E164" s="206"/>
      <c r="F164" s="148"/>
      <c r="G164" s="149"/>
      <c r="H164" s="148"/>
      <c r="I164" s="148"/>
      <c r="J164" s="150">
        <f aca="true" t="shared" si="0" ref="J164:Q164">SUM(J6:J163)</f>
        <v>0</v>
      </c>
      <c r="K164" s="150">
        <f t="shared" si="0"/>
        <v>8</v>
      </c>
      <c r="L164" s="150">
        <f t="shared" si="0"/>
        <v>0</v>
      </c>
      <c r="M164" s="150">
        <f t="shared" si="0"/>
        <v>229.4</v>
      </c>
      <c r="N164" s="150">
        <f t="shared" si="0"/>
        <v>318.79999999999995</v>
      </c>
      <c r="O164" s="150">
        <f t="shared" si="0"/>
        <v>120.1</v>
      </c>
      <c r="P164" s="150">
        <f t="shared" si="0"/>
        <v>0</v>
      </c>
      <c r="Q164" s="150">
        <f t="shared" si="0"/>
        <v>12</v>
      </c>
      <c r="R164" s="150">
        <f>SUM(R6:R163)/152</f>
        <v>100</v>
      </c>
      <c r="S164" s="150">
        <f>SUM(S6:S163)/152</f>
        <v>100</v>
      </c>
      <c r="T164" s="142">
        <f>SUM(T6:T163)</f>
        <v>152</v>
      </c>
      <c r="U164" s="142">
        <f>SUM(U6:U163)</f>
        <v>0</v>
      </c>
      <c r="V164" s="142">
        <f>SUM(V6:V163)</f>
        <v>0</v>
      </c>
      <c r="W164" s="142">
        <f>SUM(W6:W163)</f>
        <v>0</v>
      </c>
      <c r="X164" s="142">
        <f>SUM(X6:X163)</f>
        <v>0</v>
      </c>
      <c r="Y164" s="142"/>
    </row>
    <row r="165" spans="1:25" s="145" customFormat="1" ht="15.75" thickTop="1">
      <c r="A165" s="143"/>
      <c r="B165" s="143"/>
      <c r="C165" s="143"/>
      <c r="D165" s="143"/>
      <c r="E165" s="143"/>
      <c r="F165" s="144"/>
      <c r="H165" s="144"/>
      <c r="I165" s="144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7"/>
      <c r="U165" s="147"/>
      <c r="V165" s="147"/>
      <c r="W165" s="147"/>
      <c r="X165" s="147"/>
      <c r="Y165" s="147"/>
    </row>
    <row r="166" spans="1:25" s="153" customFormat="1" ht="15">
      <c r="A166" s="151"/>
      <c r="B166" s="151"/>
      <c r="C166" s="151"/>
      <c r="D166" s="152" t="s">
        <v>67</v>
      </c>
      <c r="F166" s="154"/>
      <c r="G166" s="203" t="s">
        <v>68</v>
      </c>
      <c r="H166" s="203"/>
      <c r="I166" s="203"/>
      <c r="J166" s="203"/>
      <c r="K166" s="203"/>
      <c r="L166" s="155"/>
      <c r="M166" s="156"/>
      <c r="N166" s="204" t="s">
        <v>75</v>
      </c>
      <c r="O166" s="204"/>
      <c r="P166" s="204"/>
      <c r="Q166" s="204"/>
      <c r="R166" s="204"/>
      <c r="T166" s="157"/>
      <c r="U166" s="204" t="s">
        <v>71</v>
      </c>
      <c r="V166" s="204"/>
      <c r="W166" s="204"/>
      <c r="X166" s="204"/>
      <c r="Y166" s="204"/>
    </row>
    <row r="167" spans="1:25" s="153" customFormat="1" ht="15">
      <c r="A167" s="152"/>
      <c r="B167" s="152"/>
      <c r="C167" s="152"/>
      <c r="D167" s="152"/>
      <c r="F167" s="154"/>
      <c r="G167" s="203"/>
      <c r="H167" s="203"/>
      <c r="I167" s="203"/>
      <c r="J167" s="203"/>
      <c r="K167" s="203"/>
      <c r="L167" s="155"/>
      <c r="M167" s="156"/>
      <c r="N167" s="204" t="s">
        <v>72</v>
      </c>
      <c r="O167" s="204"/>
      <c r="P167" s="204"/>
      <c r="Q167" s="204"/>
      <c r="R167" s="204"/>
      <c r="T167" s="157"/>
      <c r="U167" s="204" t="s">
        <v>72</v>
      </c>
      <c r="V167" s="204"/>
      <c r="W167" s="204"/>
      <c r="X167" s="204"/>
      <c r="Y167" s="204"/>
    </row>
    <row r="168" spans="1:25" s="153" customFormat="1" ht="15">
      <c r="A168" s="152"/>
      <c r="B168" s="152"/>
      <c r="C168" s="152"/>
      <c r="D168" s="152"/>
      <c r="F168" s="154"/>
      <c r="G168" s="203"/>
      <c r="H168" s="203"/>
      <c r="I168" s="203"/>
      <c r="J168" s="203"/>
      <c r="K168" s="203"/>
      <c r="L168" s="155"/>
      <c r="M168" s="156"/>
      <c r="N168" s="204"/>
      <c r="O168" s="204"/>
      <c r="P168" s="204"/>
      <c r="Q168" s="204"/>
      <c r="R168" s="204"/>
      <c r="T168" s="157"/>
      <c r="U168" s="204"/>
      <c r="V168" s="204"/>
      <c r="W168" s="204"/>
      <c r="X168" s="204"/>
      <c r="Y168" s="204"/>
    </row>
    <row r="169" spans="1:25" s="153" customFormat="1" ht="15">
      <c r="A169" s="152"/>
      <c r="B169" s="152"/>
      <c r="C169" s="152"/>
      <c r="D169" s="152" t="s">
        <v>65</v>
      </c>
      <c r="F169" s="154"/>
      <c r="G169" s="203" t="s">
        <v>69</v>
      </c>
      <c r="H169" s="203"/>
      <c r="I169" s="203"/>
      <c r="J169" s="203"/>
      <c r="K169" s="203"/>
      <c r="L169" s="155"/>
      <c r="M169" s="156"/>
      <c r="N169" s="204" t="s">
        <v>76</v>
      </c>
      <c r="O169" s="204"/>
      <c r="P169" s="204"/>
      <c r="Q169" s="204"/>
      <c r="R169" s="204"/>
      <c r="T169" s="157"/>
      <c r="U169" s="204" t="s">
        <v>73</v>
      </c>
      <c r="V169" s="204"/>
      <c r="W169" s="204"/>
      <c r="X169" s="204"/>
      <c r="Y169" s="204"/>
    </row>
    <row r="170" spans="1:25" s="153" customFormat="1" ht="15">
      <c r="A170" s="152"/>
      <c r="B170" s="152"/>
      <c r="C170" s="152"/>
      <c r="D170" s="152" t="s">
        <v>66</v>
      </c>
      <c r="F170" s="154"/>
      <c r="G170" s="203" t="s">
        <v>70</v>
      </c>
      <c r="H170" s="203"/>
      <c r="I170" s="203"/>
      <c r="J170" s="203"/>
      <c r="K170" s="203"/>
      <c r="L170" s="155"/>
      <c r="M170" s="156"/>
      <c r="N170" s="204" t="s">
        <v>77</v>
      </c>
      <c r="O170" s="204"/>
      <c r="P170" s="204"/>
      <c r="Q170" s="204"/>
      <c r="R170" s="204"/>
      <c r="T170" s="157"/>
      <c r="U170" s="204" t="s">
        <v>74</v>
      </c>
      <c r="V170" s="204"/>
      <c r="W170" s="204"/>
      <c r="X170" s="204"/>
      <c r="Y170" s="204"/>
    </row>
    <row r="171" spans="1:25" s="145" customFormat="1" ht="15">
      <c r="A171" s="143"/>
      <c r="B171" s="143"/>
      <c r="C171" s="143"/>
      <c r="D171" s="143"/>
      <c r="E171" s="143"/>
      <c r="F171" s="144"/>
      <c r="H171" s="144"/>
      <c r="I171" s="144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  <c r="T171" s="147"/>
      <c r="U171" s="147"/>
      <c r="V171" s="147"/>
      <c r="W171" s="147"/>
      <c r="X171" s="147"/>
      <c r="Y171" s="147"/>
    </row>
    <row r="172" spans="1:25" s="145" customFormat="1" ht="15">
      <c r="A172" s="143"/>
      <c r="B172" s="143"/>
      <c r="C172" s="143"/>
      <c r="D172" s="143"/>
      <c r="E172" s="143"/>
      <c r="F172" s="144"/>
      <c r="H172" s="144"/>
      <c r="I172" s="144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7"/>
      <c r="U172" s="147"/>
      <c r="V172" s="147"/>
      <c r="W172" s="147"/>
      <c r="X172" s="147"/>
      <c r="Y172" s="147"/>
    </row>
  </sheetData>
  <sheetProtection/>
  <autoFilter ref="A5:Y5"/>
  <mergeCells count="44">
    <mergeCell ref="A2:Y2"/>
    <mergeCell ref="A164:E164"/>
    <mergeCell ref="A4:A5"/>
    <mergeCell ref="B4:B5"/>
    <mergeCell ref="T4:Y4"/>
    <mergeCell ref="D4:E4"/>
    <mergeCell ref="F4:F5"/>
    <mergeCell ref="G4:H4"/>
    <mergeCell ref="I4:I5"/>
    <mergeCell ref="C4:C5"/>
    <mergeCell ref="R4:S4"/>
    <mergeCell ref="G166:K166"/>
    <mergeCell ref="N166:R166"/>
    <mergeCell ref="G168:K168"/>
    <mergeCell ref="N168:R168"/>
    <mergeCell ref="G170:K170"/>
    <mergeCell ref="N170:R170"/>
    <mergeCell ref="U166:Y166"/>
    <mergeCell ref="G167:K167"/>
    <mergeCell ref="N167:R167"/>
    <mergeCell ref="U167:Y167"/>
    <mergeCell ref="U168:Y168"/>
    <mergeCell ref="G169:K169"/>
    <mergeCell ref="N169:R169"/>
    <mergeCell ref="U169:Y169"/>
    <mergeCell ref="U170:Y170"/>
    <mergeCell ref="A58:A59"/>
    <mergeCell ref="B58:B59"/>
    <mergeCell ref="C58:C59"/>
    <mergeCell ref="D58:E58"/>
    <mergeCell ref="F58:F59"/>
    <mergeCell ref="G58:H58"/>
    <mergeCell ref="I58:I59"/>
    <mergeCell ref="R58:S58"/>
    <mergeCell ref="T58:Y58"/>
    <mergeCell ref="A118:A119"/>
    <mergeCell ref="B118:B119"/>
    <mergeCell ref="C118:C119"/>
    <mergeCell ref="D118:E118"/>
    <mergeCell ref="F118:F119"/>
    <mergeCell ref="G118:H118"/>
    <mergeCell ref="I118:I119"/>
    <mergeCell ref="R118:S118"/>
    <mergeCell ref="T118:Y118"/>
  </mergeCells>
  <printOptions/>
  <pageMargins left="0.11811023622047245" right="0.11811023622047245" top="0.5905511811023623" bottom="0.5905511811023623" header="0.5118110236220472" footer="0.1968503937007874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ismail.ozdemir</dc:creator>
  <cp:keywords/>
  <dc:description/>
  <cp:lastModifiedBy>casper</cp:lastModifiedBy>
  <cp:lastPrinted>2008-07-13T21:32:37Z</cp:lastPrinted>
  <dcterms:created xsi:type="dcterms:W3CDTF">2007-11-25T11:53:19Z</dcterms:created>
  <dcterms:modified xsi:type="dcterms:W3CDTF">2012-01-19T11:38:37Z</dcterms:modified>
  <cp:category/>
  <cp:version/>
  <cp:contentType/>
  <cp:contentStatus/>
</cp:coreProperties>
</file>